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10050"/>
  </bookViews>
  <sheets>
    <sheet name="zał.nr 2-wydatki" sheetId="5" r:id="rId1"/>
    <sheet name="Arkusz1" sheetId="1" r:id="rId2"/>
    <sheet name="wydatki szczeg." sheetId="4" r:id="rId3"/>
    <sheet name="Arkusz2" sheetId="2" r:id="rId4"/>
    <sheet name="Arkusz3" sheetId="3" r:id="rId5"/>
  </sheets>
  <definedNames>
    <definedName name="_xlnm.Print_Area" localSheetId="1">Arkusz1!$A$1:$N$455</definedName>
    <definedName name="_xlnm.Print_Area" localSheetId="2">'wydatki szczeg.'!$A$1:$G$416</definedName>
    <definedName name="_xlnm.Print_Area" localSheetId="0">'zał.nr 2-wydatki'!$A$1:$G$36</definedName>
    <definedName name="_xlnm.Print_Titles" localSheetId="1">Arkusz1!$3:$6</definedName>
    <definedName name="_xlnm.Print_Titles" localSheetId="2">'wydatki szczeg.'!$5:$8</definedName>
    <definedName name="_xlnm.Print_Titles" localSheetId="0">'zał.nr 2-wydatki'!$5:$8</definedName>
  </definedNames>
  <calcPr calcId="124519"/>
</workbook>
</file>

<file path=xl/calcChain.xml><?xml version="1.0" encoding="utf-8"?>
<calcChain xmlns="http://schemas.openxmlformats.org/spreadsheetml/2006/main">
  <c r="F16" i="5"/>
  <c r="F15" s="1"/>
  <c r="F33"/>
  <c r="F24"/>
  <c r="F19"/>
  <c r="F10"/>
  <c r="F9" s="1"/>
  <c r="G33"/>
  <c r="E33"/>
  <c r="G24"/>
  <c r="G23" s="1"/>
  <c r="E24"/>
  <c r="E23" s="1"/>
  <c r="G20"/>
  <c r="G19" s="1"/>
  <c r="E20"/>
  <c r="E19" s="1"/>
  <c r="G16"/>
  <c r="G15" s="1"/>
  <c r="E16"/>
  <c r="E15" s="1"/>
  <c r="G10"/>
  <c r="G9" s="1"/>
  <c r="G36" s="1"/>
  <c r="E10"/>
  <c r="E9" s="1"/>
  <c r="E36" s="1"/>
  <c r="G328" i="4"/>
  <c r="E107"/>
  <c r="F30"/>
  <c r="E30"/>
  <c r="E306"/>
  <c r="E328"/>
  <c r="F379"/>
  <c r="E379"/>
  <c r="E374"/>
  <c r="E373"/>
  <c r="E372"/>
  <c r="E194"/>
  <c r="F56"/>
  <c r="E56"/>
  <c r="E74"/>
  <c r="F79"/>
  <c r="E79"/>
  <c r="F194"/>
  <c r="E381"/>
  <c r="E92"/>
  <c r="E84" s="1"/>
  <c r="E73" s="1"/>
  <c r="E18"/>
  <c r="F51"/>
  <c r="E51"/>
  <c r="F405"/>
  <c r="E405"/>
  <c r="F412"/>
  <c r="E412"/>
  <c r="F400"/>
  <c r="E400"/>
  <c r="F397"/>
  <c r="E397"/>
  <c r="F42"/>
  <c r="F41"/>
  <c r="E42"/>
  <c r="E41"/>
  <c r="F190"/>
  <c r="F189"/>
  <c r="E190"/>
  <c r="F158"/>
  <c r="F152" s="1"/>
  <c r="F151" s="1"/>
  <c r="E158"/>
  <c r="E152" s="1"/>
  <c r="E151" s="1"/>
  <c r="F49"/>
  <c r="F92"/>
  <c r="F84"/>
  <c r="E49"/>
  <c r="F66"/>
  <c r="E66"/>
  <c r="F38"/>
  <c r="E38"/>
  <c r="F172"/>
  <c r="E172"/>
  <c r="F170"/>
  <c r="E170"/>
  <c r="F132"/>
  <c r="E132"/>
  <c r="F409"/>
  <c r="F404" s="1"/>
  <c r="E409"/>
  <c r="E404"/>
  <c r="F394"/>
  <c r="E394"/>
  <c r="F386"/>
  <c r="E386"/>
  <c r="E385"/>
  <c r="F381"/>
  <c r="F370"/>
  <c r="E370"/>
  <c r="E369"/>
  <c r="F353"/>
  <c r="F352"/>
  <c r="E353"/>
  <c r="E352"/>
  <c r="F350"/>
  <c r="E350"/>
  <c r="F348"/>
  <c r="E348"/>
  <c r="F328"/>
  <c r="G326"/>
  <c r="E326"/>
  <c r="F324"/>
  <c r="E324"/>
  <c r="G320"/>
  <c r="F320"/>
  <c r="E320"/>
  <c r="G318"/>
  <c r="E318"/>
  <c r="G306"/>
  <c r="G303" s="1"/>
  <c r="G416" s="1"/>
  <c r="F304"/>
  <c r="F303" s="1"/>
  <c r="E304"/>
  <c r="E303" s="1"/>
  <c r="F298"/>
  <c r="E298"/>
  <c r="F296"/>
  <c r="E296"/>
  <c r="F295"/>
  <c r="F290"/>
  <c r="E290"/>
  <c r="F278"/>
  <c r="E278"/>
  <c r="F271"/>
  <c r="E271"/>
  <c r="F258"/>
  <c r="E258"/>
  <c r="F253"/>
  <c r="E253"/>
  <c r="F238"/>
  <c r="E238"/>
  <c r="F217"/>
  <c r="E217"/>
  <c r="F193"/>
  <c r="E189"/>
  <c r="E188" s="1"/>
  <c r="F188"/>
  <c r="F186"/>
  <c r="F185"/>
  <c r="E186"/>
  <c r="E185"/>
  <c r="F182"/>
  <c r="F181"/>
  <c r="E182"/>
  <c r="E181"/>
  <c r="F178"/>
  <c r="E178"/>
  <c r="G167"/>
  <c r="G151"/>
  <c r="F167"/>
  <c r="E167"/>
  <c r="G138"/>
  <c r="E138"/>
  <c r="G137"/>
  <c r="E137"/>
  <c r="F129"/>
  <c r="E129"/>
  <c r="F125"/>
  <c r="E125"/>
  <c r="G74"/>
  <c r="F73"/>
  <c r="F69"/>
  <c r="E69"/>
  <c r="F64"/>
  <c r="E64"/>
  <c r="F46"/>
  <c r="F45"/>
  <c r="E46"/>
  <c r="E45"/>
  <c r="F35"/>
  <c r="E35"/>
  <c r="F33"/>
  <c r="F29"/>
  <c r="E33"/>
  <c r="E29"/>
  <c r="F23"/>
  <c r="E23"/>
  <c r="E17" s="1"/>
  <c r="E416" s="1"/>
  <c r="F18"/>
  <c r="F14"/>
  <c r="E14"/>
  <c r="F12"/>
  <c r="E12"/>
  <c r="F10"/>
  <c r="F9"/>
  <c r="E10"/>
  <c r="F176" i="1"/>
  <c r="G176"/>
  <c r="E176"/>
  <c r="F172"/>
  <c r="F385" i="4"/>
  <c r="E295"/>
  <c r="F369"/>
  <c r="F17"/>
  <c r="E9"/>
  <c r="G73"/>
  <c r="E63"/>
  <c r="F63"/>
  <c r="E193"/>
  <c r="E50" i="1"/>
  <c r="F337"/>
  <c r="G337"/>
  <c r="H337"/>
  <c r="I337"/>
  <c r="J337"/>
  <c r="K337"/>
  <c r="L337"/>
  <c r="E337"/>
  <c r="L329"/>
  <c r="L331"/>
  <c r="J452"/>
  <c r="J449"/>
  <c r="J447"/>
  <c r="J446" s="1"/>
  <c r="J444"/>
  <c r="J442"/>
  <c r="J439"/>
  <c r="J431"/>
  <c r="J430"/>
  <c r="J426"/>
  <c r="J417"/>
  <c r="J412"/>
  <c r="J400"/>
  <c r="J399" s="1"/>
  <c r="J397"/>
  <c r="J395"/>
  <c r="J361"/>
  <c r="J359"/>
  <c r="J357"/>
  <c r="J353"/>
  <c r="J351"/>
  <c r="J339"/>
  <c r="J331"/>
  <c r="J329"/>
  <c r="J323"/>
  <c r="J311"/>
  <c r="J304"/>
  <c r="J291"/>
  <c r="J286"/>
  <c r="J271"/>
  <c r="J250"/>
  <c r="J227"/>
  <c r="J224"/>
  <c r="J223" s="1"/>
  <c r="J221"/>
  <c r="J220" s="1"/>
  <c r="J217"/>
  <c r="J216" s="1"/>
  <c r="J213"/>
  <c r="J208"/>
  <c r="J205"/>
  <c r="J199"/>
  <c r="J187"/>
  <c r="J185"/>
  <c r="J184"/>
  <c r="J180"/>
  <c r="J172"/>
  <c r="J159"/>
  <c r="J153"/>
  <c r="J144"/>
  <c r="J123"/>
  <c r="J112"/>
  <c r="J102"/>
  <c r="J91"/>
  <c r="J84"/>
  <c r="J83" s="1"/>
  <c r="J70" s="1"/>
  <c r="J78"/>
  <c r="J71"/>
  <c r="J66"/>
  <c r="J63"/>
  <c r="J62"/>
  <c r="J42"/>
  <c r="J39"/>
  <c r="J38"/>
  <c r="J36"/>
  <c r="J32"/>
  <c r="J30"/>
  <c r="J28"/>
  <c r="J27" s="1"/>
  <c r="J21"/>
  <c r="J16"/>
  <c r="J12"/>
  <c r="J10"/>
  <c r="J8"/>
  <c r="J7" s="1"/>
  <c r="J15"/>
  <c r="J328"/>
  <c r="J226"/>
  <c r="J416"/>
  <c r="J336"/>
  <c r="L328"/>
  <c r="J198"/>
  <c r="F84"/>
  <c r="G84"/>
  <c r="H84"/>
  <c r="I84"/>
  <c r="K84"/>
  <c r="L84"/>
  <c r="F91"/>
  <c r="G91"/>
  <c r="H91"/>
  <c r="I91"/>
  <c r="K91"/>
  <c r="L91"/>
  <c r="F102"/>
  <c r="G102"/>
  <c r="H102"/>
  <c r="I102"/>
  <c r="K102"/>
  <c r="L102"/>
  <c r="F112"/>
  <c r="G112"/>
  <c r="H112"/>
  <c r="I112"/>
  <c r="K112"/>
  <c r="L112"/>
  <c r="F123"/>
  <c r="G123"/>
  <c r="H123"/>
  <c r="I123"/>
  <c r="K123"/>
  <c r="L123"/>
  <c r="L144"/>
  <c r="F144"/>
  <c r="G144"/>
  <c r="H144"/>
  <c r="I144"/>
  <c r="K144"/>
  <c r="F153"/>
  <c r="G153"/>
  <c r="H153"/>
  <c r="I153"/>
  <c r="K153"/>
  <c r="L153"/>
  <c r="F159"/>
  <c r="G159"/>
  <c r="H159"/>
  <c r="I159"/>
  <c r="K159"/>
  <c r="L159"/>
  <c r="M410"/>
  <c r="N410"/>
  <c r="E159"/>
  <c r="E153"/>
  <c r="E144"/>
  <c r="E123"/>
  <c r="E112"/>
  <c r="E102"/>
  <c r="E91"/>
  <c r="E84"/>
  <c r="N9"/>
  <c r="N11"/>
  <c r="N13"/>
  <c r="N14"/>
  <c r="N17"/>
  <c r="N18"/>
  <c r="N19"/>
  <c r="N20"/>
  <c r="N22"/>
  <c r="N23"/>
  <c r="N24"/>
  <c r="N25"/>
  <c r="N26"/>
  <c r="N29"/>
  <c r="N31"/>
  <c r="N33"/>
  <c r="N34"/>
  <c r="N35"/>
  <c r="N37"/>
  <c r="N40"/>
  <c r="N41"/>
  <c r="N43"/>
  <c r="N44"/>
  <c r="N48"/>
  <c r="N49"/>
  <c r="N50"/>
  <c r="N58"/>
  <c r="N59"/>
  <c r="N60"/>
  <c r="N61"/>
  <c r="N64"/>
  <c r="N65"/>
  <c r="N67"/>
  <c r="N68"/>
  <c r="N69"/>
  <c r="N72"/>
  <c r="N73"/>
  <c r="N74"/>
  <c r="N75"/>
  <c r="N76"/>
  <c r="N77"/>
  <c r="N79"/>
  <c r="N80"/>
  <c r="N81"/>
  <c r="N82"/>
  <c r="N85"/>
  <c r="N86"/>
  <c r="N87"/>
  <c r="N88"/>
  <c r="N89"/>
  <c r="N90"/>
  <c r="N92"/>
  <c r="N93"/>
  <c r="N94"/>
  <c r="N95"/>
  <c r="N96"/>
  <c r="N97"/>
  <c r="N98"/>
  <c r="N99"/>
  <c r="N100"/>
  <c r="N101"/>
  <c r="N103"/>
  <c r="N104"/>
  <c r="N105"/>
  <c r="N106"/>
  <c r="N107"/>
  <c r="N108"/>
  <c r="N109"/>
  <c r="N110"/>
  <c r="N111"/>
  <c r="N113"/>
  <c r="N114"/>
  <c r="N115"/>
  <c r="N116"/>
  <c r="N117"/>
  <c r="N118"/>
  <c r="N119"/>
  <c r="N120"/>
  <c r="N121"/>
  <c r="N122"/>
  <c r="N124"/>
  <c r="N125"/>
  <c r="N126"/>
  <c r="N127"/>
  <c r="N128"/>
  <c r="N129"/>
  <c r="N130"/>
  <c r="N131"/>
  <c r="N132"/>
  <c r="N133"/>
  <c r="N134"/>
  <c r="N135"/>
  <c r="N136"/>
  <c r="N143"/>
  <c r="N145"/>
  <c r="N146"/>
  <c r="N147"/>
  <c r="N148"/>
  <c r="N149"/>
  <c r="N150"/>
  <c r="N151"/>
  <c r="N152"/>
  <c r="N154"/>
  <c r="N155"/>
  <c r="N156"/>
  <c r="N157"/>
  <c r="N158"/>
  <c r="N160"/>
  <c r="N161"/>
  <c r="N162"/>
  <c r="N163"/>
  <c r="N164"/>
  <c r="N165"/>
  <c r="N166"/>
  <c r="N167"/>
  <c r="N168"/>
  <c r="N169"/>
  <c r="N170"/>
  <c r="N171"/>
  <c r="N173"/>
  <c r="N174"/>
  <c r="N175"/>
  <c r="N176"/>
  <c r="N177"/>
  <c r="N178"/>
  <c r="N179"/>
  <c r="N181"/>
  <c r="N182"/>
  <c r="N183"/>
  <c r="N186"/>
  <c r="N188"/>
  <c r="N189"/>
  <c r="N190"/>
  <c r="N191"/>
  <c r="N192"/>
  <c r="N193"/>
  <c r="N194"/>
  <c r="N195"/>
  <c r="N196"/>
  <c r="N197"/>
  <c r="N200"/>
  <c r="N201"/>
  <c r="N202"/>
  <c r="N203"/>
  <c r="N204"/>
  <c r="N206"/>
  <c r="N207"/>
  <c r="N209"/>
  <c r="N210"/>
  <c r="N211"/>
  <c r="N212"/>
  <c r="N214"/>
  <c r="N215"/>
  <c r="N218"/>
  <c r="N219"/>
  <c r="N222"/>
  <c r="N225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2"/>
  <c r="N273"/>
  <c r="N274"/>
  <c r="N275"/>
  <c r="N276"/>
  <c r="N277"/>
  <c r="N278"/>
  <c r="N279"/>
  <c r="N280"/>
  <c r="N281"/>
  <c r="N282"/>
  <c r="N283"/>
  <c r="N284"/>
  <c r="N285"/>
  <c r="N287"/>
  <c r="N288"/>
  <c r="N289"/>
  <c r="N290"/>
  <c r="N292"/>
  <c r="N293"/>
  <c r="N294"/>
  <c r="N295"/>
  <c r="N296"/>
  <c r="N297"/>
  <c r="N298"/>
  <c r="N299"/>
  <c r="N300"/>
  <c r="N301"/>
  <c r="N302"/>
  <c r="N303"/>
  <c r="N305"/>
  <c r="N306"/>
  <c r="N307"/>
  <c r="N308"/>
  <c r="N309"/>
  <c r="N310"/>
  <c r="N312"/>
  <c r="N313"/>
  <c r="N314"/>
  <c r="N315"/>
  <c r="N316"/>
  <c r="N317"/>
  <c r="N318"/>
  <c r="N319"/>
  <c r="N320"/>
  <c r="N321"/>
  <c r="N322"/>
  <c r="N324"/>
  <c r="N325"/>
  <c r="N326"/>
  <c r="N327"/>
  <c r="N330"/>
  <c r="N332"/>
  <c r="N333"/>
  <c r="N334"/>
  <c r="N335"/>
  <c r="N338"/>
  <c r="N337" s="1"/>
  <c r="N340"/>
  <c r="N341"/>
  <c r="N342"/>
  <c r="N343"/>
  <c r="N344"/>
  <c r="N345"/>
  <c r="N346"/>
  <c r="N347"/>
  <c r="N348"/>
  <c r="N349"/>
  <c r="N350"/>
  <c r="N352"/>
  <c r="N354"/>
  <c r="N355"/>
  <c r="N356"/>
  <c r="N358"/>
  <c r="N360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6"/>
  <c r="N398"/>
  <c r="N401"/>
  <c r="N402"/>
  <c r="N403"/>
  <c r="N404"/>
  <c r="N405"/>
  <c r="N406"/>
  <c r="N407"/>
  <c r="N408"/>
  <c r="N409"/>
  <c r="N411"/>
  <c r="N413"/>
  <c r="N414"/>
  <c r="N415"/>
  <c r="N418"/>
  <c r="N419"/>
  <c r="N420"/>
  <c r="N421"/>
  <c r="N422"/>
  <c r="N423"/>
  <c r="N424"/>
  <c r="N425"/>
  <c r="N427"/>
  <c r="N428"/>
  <c r="N429"/>
  <c r="N432"/>
  <c r="N433"/>
  <c r="N434"/>
  <c r="N435"/>
  <c r="N436"/>
  <c r="N437"/>
  <c r="N438"/>
  <c r="N440"/>
  <c r="N441"/>
  <c r="N443"/>
  <c r="N445"/>
  <c r="N448"/>
  <c r="N450"/>
  <c r="N451"/>
  <c r="N453"/>
  <c r="N454"/>
  <c r="M9"/>
  <c r="M11"/>
  <c r="M13"/>
  <c r="M14"/>
  <c r="M17"/>
  <c r="M18"/>
  <c r="M19"/>
  <c r="M20"/>
  <c r="M22"/>
  <c r="M23"/>
  <c r="M24"/>
  <c r="M25"/>
  <c r="M26"/>
  <c r="M29"/>
  <c r="M31"/>
  <c r="M33"/>
  <c r="M34"/>
  <c r="M35"/>
  <c r="M37"/>
  <c r="M40"/>
  <c r="M41"/>
  <c r="M43"/>
  <c r="M44"/>
  <c r="M48"/>
  <c r="M49"/>
  <c r="M50"/>
  <c r="M58"/>
  <c r="M59"/>
  <c r="M60"/>
  <c r="M61"/>
  <c r="M64"/>
  <c r="M65"/>
  <c r="M67"/>
  <c r="M68"/>
  <c r="M69"/>
  <c r="M72"/>
  <c r="M73"/>
  <c r="M74"/>
  <c r="M75"/>
  <c r="M76"/>
  <c r="M77"/>
  <c r="M79"/>
  <c r="M80"/>
  <c r="M81"/>
  <c r="M82"/>
  <c r="M85"/>
  <c r="M86"/>
  <c r="M87"/>
  <c r="M88"/>
  <c r="M89"/>
  <c r="M90"/>
  <c r="M92"/>
  <c r="M93"/>
  <c r="M94"/>
  <c r="M95"/>
  <c r="M96"/>
  <c r="M97"/>
  <c r="M98"/>
  <c r="M99"/>
  <c r="M100"/>
  <c r="M101"/>
  <c r="M103"/>
  <c r="M104"/>
  <c r="M105"/>
  <c r="M106"/>
  <c r="M107"/>
  <c r="M108"/>
  <c r="M109"/>
  <c r="M110"/>
  <c r="M111"/>
  <c r="M113"/>
  <c r="M114"/>
  <c r="M115"/>
  <c r="M116"/>
  <c r="M117"/>
  <c r="M118"/>
  <c r="M119"/>
  <c r="M120"/>
  <c r="M121"/>
  <c r="M122"/>
  <c r="M124"/>
  <c r="M125"/>
  <c r="M126"/>
  <c r="M127"/>
  <c r="M128"/>
  <c r="M129"/>
  <c r="M130"/>
  <c r="M131"/>
  <c r="M132"/>
  <c r="M133"/>
  <c r="M134"/>
  <c r="M135"/>
  <c r="M136"/>
  <c r="M143"/>
  <c r="M145"/>
  <c r="M146"/>
  <c r="M147"/>
  <c r="M148"/>
  <c r="M149"/>
  <c r="M150"/>
  <c r="M151"/>
  <c r="M152"/>
  <c r="M154"/>
  <c r="M155"/>
  <c r="M156"/>
  <c r="M157"/>
  <c r="M158"/>
  <c r="M160"/>
  <c r="M161"/>
  <c r="M162"/>
  <c r="M163"/>
  <c r="M164"/>
  <c r="M165"/>
  <c r="M166"/>
  <c r="M167"/>
  <c r="M168"/>
  <c r="M169"/>
  <c r="M170"/>
  <c r="M171"/>
  <c r="M173"/>
  <c r="M174"/>
  <c r="M175"/>
  <c r="M176"/>
  <c r="M177"/>
  <c r="M178"/>
  <c r="M179"/>
  <c r="M181"/>
  <c r="M182"/>
  <c r="M183"/>
  <c r="M186"/>
  <c r="M188"/>
  <c r="M189"/>
  <c r="M190"/>
  <c r="M191"/>
  <c r="M192"/>
  <c r="M193"/>
  <c r="M194"/>
  <c r="M195"/>
  <c r="M196"/>
  <c r="M197"/>
  <c r="M200"/>
  <c r="M201"/>
  <c r="M202"/>
  <c r="M203"/>
  <c r="M204"/>
  <c r="M206"/>
  <c r="M207"/>
  <c r="M209"/>
  <c r="M210"/>
  <c r="M211"/>
  <c r="M212"/>
  <c r="M214"/>
  <c r="M215"/>
  <c r="M218"/>
  <c r="M219"/>
  <c r="M222"/>
  <c r="M225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2"/>
  <c r="M273"/>
  <c r="M274"/>
  <c r="M275"/>
  <c r="M276"/>
  <c r="M277"/>
  <c r="M278"/>
  <c r="M279"/>
  <c r="M280"/>
  <c r="M281"/>
  <c r="M282"/>
  <c r="M283"/>
  <c r="M284"/>
  <c r="M285"/>
  <c r="M287"/>
  <c r="M288"/>
  <c r="M289"/>
  <c r="M290"/>
  <c r="M292"/>
  <c r="M293"/>
  <c r="M294"/>
  <c r="M295"/>
  <c r="M296"/>
  <c r="M297"/>
  <c r="M298"/>
  <c r="M299"/>
  <c r="M300"/>
  <c r="M301"/>
  <c r="M302"/>
  <c r="M303"/>
  <c r="M305"/>
  <c r="M306"/>
  <c r="M307"/>
  <c r="M308"/>
  <c r="M309"/>
  <c r="M310"/>
  <c r="M312"/>
  <c r="M313"/>
  <c r="M314"/>
  <c r="M315"/>
  <c r="M316"/>
  <c r="M317"/>
  <c r="M318"/>
  <c r="M319"/>
  <c r="M320"/>
  <c r="M321"/>
  <c r="M322"/>
  <c r="M324"/>
  <c r="M325"/>
  <c r="M326"/>
  <c r="M327"/>
  <c r="M330"/>
  <c r="M332"/>
  <c r="M333"/>
  <c r="M334"/>
  <c r="M335"/>
  <c r="M338"/>
  <c r="M337"/>
  <c r="M340"/>
  <c r="M341"/>
  <c r="M342"/>
  <c r="M343"/>
  <c r="M344"/>
  <c r="M345"/>
  <c r="M346"/>
  <c r="M347"/>
  <c r="M348"/>
  <c r="M349"/>
  <c r="M350"/>
  <c r="M352"/>
  <c r="M354"/>
  <c r="M355"/>
  <c r="M356"/>
  <c r="M358"/>
  <c r="M360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6"/>
  <c r="M398"/>
  <c r="M401"/>
  <c r="M402"/>
  <c r="M403"/>
  <c r="M404"/>
  <c r="M405"/>
  <c r="M406"/>
  <c r="M407"/>
  <c r="M408"/>
  <c r="M409"/>
  <c r="M411"/>
  <c r="M413"/>
  <c r="M414"/>
  <c r="M415"/>
  <c r="M418"/>
  <c r="M419"/>
  <c r="M420"/>
  <c r="M421"/>
  <c r="M422"/>
  <c r="M423"/>
  <c r="M424"/>
  <c r="M425"/>
  <c r="M427"/>
  <c r="M428"/>
  <c r="M429"/>
  <c r="M432"/>
  <c r="M433"/>
  <c r="M434"/>
  <c r="M435"/>
  <c r="M436"/>
  <c r="M437"/>
  <c r="M438"/>
  <c r="M440"/>
  <c r="M441"/>
  <c r="M443"/>
  <c r="M445"/>
  <c r="M448"/>
  <c r="M450"/>
  <c r="M451"/>
  <c r="M453"/>
  <c r="M454"/>
  <c r="F431"/>
  <c r="G431"/>
  <c r="H431"/>
  <c r="I431"/>
  <c r="K431"/>
  <c r="L431"/>
  <c r="E431"/>
  <c r="F417"/>
  <c r="G417"/>
  <c r="H417"/>
  <c r="I417"/>
  <c r="K417"/>
  <c r="L417"/>
  <c r="F412"/>
  <c r="G412"/>
  <c r="H412"/>
  <c r="I412"/>
  <c r="M412"/>
  <c r="K412"/>
  <c r="L412"/>
  <c r="E412"/>
  <c r="F361"/>
  <c r="G361"/>
  <c r="H361"/>
  <c r="I361"/>
  <c r="K361"/>
  <c r="L361"/>
  <c r="N361"/>
  <c r="E361"/>
  <c r="G353"/>
  <c r="H353"/>
  <c r="I353"/>
  <c r="K353"/>
  <c r="L353"/>
  <c r="F353"/>
  <c r="E353"/>
  <c r="F286"/>
  <c r="G286"/>
  <c r="H286"/>
  <c r="I286"/>
  <c r="K286"/>
  <c r="L286"/>
  <c r="E286"/>
  <c r="F208"/>
  <c r="G208"/>
  <c r="H208"/>
  <c r="I208"/>
  <c r="K208"/>
  <c r="L208"/>
  <c r="E208"/>
  <c r="F199"/>
  <c r="G199"/>
  <c r="H199"/>
  <c r="I199"/>
  <c r="K199"/>
  <c r="L199"/>
  <c r="E83"/>
  <c r="F66"/>
  <c r="G66"/>
  <c r="H66"/>
  <c r="I66"/>
  <c r="K66"/>
  <c r="L66"/>
  <c r="N66" s="1"/>
  <c r="E66"/>
  <c r="F42"/>
  <c r="G42"/>
  <c r="H42"/>
  <c r="I42"/>
  <c r="K42"/>
  <c r="L42"/>
  <c r="E42"/>
  <c r="F21"/>
  <c r="G21"/>
  <c r="H21"/>
  <c r="I21"/>
  <c r="M21"/>
  <c r="K21"/>
  <c r="L21"/>
  <c r="N21" s="1"/>
  <c r="E21"/>
  <c r="F16"/>
  <c r="G16"/>
  <c r="H16"/>
  <c r="I16"/>
  <c r="K16"/>
  <c r="L16"/>
  <c r="E16"/>
  <c r="F359"/>
  <c r="G359"/>
  <c r="H359"/>
  <c r="I359"/>
  <c r="M359"/>
  <c r="K359"/>
  <c r="L359"/>
  <c r="N359" s="1"/>
  <c r="E359"/>
  <c r="M91"/>
  <c r="N91"/>
  <c r="F452"/>
  <c r="G452"/>
  <c r="H452"/>
  <c r="I452"/>
  <c r="K452"/>
  <c r="L452"/>
  <c r="E452"/>
  <c r="F449"/>
  <c r="G449"/>
  <c r="H449"/>
  <c r="I449"/>
  <c r="K449"/>
  <c r="L449"/>
  <c r="N449"/>
  <c r="E449"/>
  <c r="F447"/>
  <c r="G447"/>
  <c r="G446"/>
  <c r="H447"/>
  <c r="H446"/>
  <c r="I447"/>
  <c r="I446"/>
  <c r="K447"/>
  <c r="L447"/>
  <c r="F446"/>
  <c r="K446"/>
  <c r="F444"/>
  <c r="G444"/>
  <c r="H444"/>
  <c r="I444"/>
  <c r="M444" s="1"/>
  <c r="K444"/>
  <c r="L444"/>
  <c r="F442"/>
  <c r="G442"/>
  <c r="H442"/>
  <c r="I442"/>
  <c r="K442"/>
  <c r="L442"/>
  <c r="F439"/>
  <c r="F430" s="1"/>
  <c r="G439"/>
  <c r="G430" s="1"/>
  <c r="H439"/>
  <c r="I439"/>
  <c r="K439"/>
  <c r="K430" s="1"/>
  <c r="L439"/>
  <c r="E439"/>
  <c r="H430"/>
  <c r="F426"/>
  <c r="G426"/>
  <c r="H426"/>
  <c r="I426"/>
  <c r="K426"/>
  <c r="L426"/>
  <c r="F416"/>
  <c r="G416"/>
  <c r="H416"/>
  <c r="I416"/>
  <c r="K416"/>
  <c r="L416"/>
  <c r="F400"/>
  <c r="G400"/>
  <c r="H400"/>
  <c r="I400"/>
  <c r="K400"/>
  <c r="L400"/>
  <c r="F339"/>
  <c r="G339"/>
  <c r="H339"/>
  <c r="I339"/>
  <c r="K339"/>
  <c r="L339"/>
  <c r="F331"/>
  <c r="N331"/>
  <c r="G331"/>
  <c r="H331"/>
  <c r="I331"/>
  <c r="K331"/>
  <c r="K323"/>
  <c r="L323"/>
  <c r="H323"/>
  <c r="I323"/>
  <c r="F323"/>
  <c r="G323"/>
  <c r="E323"/>
  <c r="F311"/>
  <c r="G311"/>
  <c r="H311"/>
  <c r="I311"/>
  <c r="K311"/>
  <c r="L311"/>
  <c r="E311"/>
  <c r="F304"/>
  <c r="G304"/>
  <c r="H304"/>
  <c r="I304"/>
  <c r="K304"/>
  <c r="L304"/>
  <c r="E304"/>
  <c r="F291"/>
  <c r="G291"/>
  <c r="H291"/>
  <c r="I291"/>
  <c r="K291"/>
  <c r="L291"/>
  <c r="E291"/>
  <c r="K271"/>
  <c r="L271"/>
  <c r="F271"/>
  <c r="G271"/>
  <c r="H271"/>
  <c r="I271"/>
  <c r="E271"/>
  <c r="F250"/>
  <c r="G250"/>
  <c r="H250"/>
  <c r="I250"/>
  <c r="K250"/>
  <c r="L250"/>
  <c r="N250"/>
  <c r="E250"/>
  <c r="F227"/>
  <c r="F226" s="1"/>
  <c r="M226" s="1"/>
  <c r="G227"/>
  <c r="H227"/>
  <c r="H226"/>
  <c r="I227"/>
  <c r="K227"/>
  <c r="K226" s="1"/>
  <c r="L227"/>
  <c r="E227"/>
  <c r="G226"/>
  <c r="I226"/>
  <c r="F224"/>
  <c r="F223" s="1"/>
  <c r="N223" s="1"/>
  <c r="G224"/>
  <c r="G223" s="1"/>
  <c r="G455" s="1"/>
  <c r="H224"/>
  <c r="H223" s="1"/>
  <c r="I224"/>
  <c r="I223" s="1"/>
  <c r="M223" s="1"/>
  <c r="K224"/>
  <c r="K223" s="1"/>
  <c r="L224"/>
  <c r="E224"/>
  <c r="E223"/>
  <c r="F221"/>
  <c r="G221"/>
  <c r="H221"/>
  <c r="I221"/>
  <c r="K221"/>
  <c r="L221"/>
  <c r="F220"/>
  <c r="G220"/>
  <c r="H220"/>
  <c r="I220"/>
  <c r="K220"/>
  <c r="L220"/>
  <c r="F217"/>
  <c r="F216"/>
  <c r="G217"/>
  <c r="G216"/>
  <c r="H217"/>
  <c r="H216"/>
  <c r="I217"/>
  <c r="K217"/>
  <c r="K216" s="1"/>
  <c r="L217"/>
  <c r="E217"/>
  <c r="E216"/>
  <c r="F213"/>
  <c r="G213"/>
  <c r="H213"/>
  <c r="I213"/>
  <c r="K213"/>
  <c r="L213"/>
  <c r="E213"/>
  <c r="F205"/>
  <c r="G205"/>
  <c r="H205"/>
  <c r="I205"/>
  <c r="K205"/>
  <c r="L205"/>
  <c r="I198"/>
  <c r="F187"/>
  <c r="G187"/>
  <c r="H187"/>
  <c r="I187"/>
  <c r="M187" s="1"/>
  <c r="K187"/>
  <c r="L187"/>
  <c r="E187"/>
  <c r="F180"/>
  <c r="G180"/>
  <c r="H180"/>
  <c r="I180"/>
  <c r="K180"/>
  <c r="L180"/>
  <c r="E180"/>
  <c r="G172"/>
  <c r="H172"/>
  <c r="I172"/>
  <c r="K172"/>
  <c r="L172"/>
  <c r="M123"/>
  <c r="N123"/>
  <c r="M112"/>
  <c r="N112"/>
  <c r="M102"/>
  <c r="N102"/>
  <c r="I78"/>
  <c r="M78"/>
  <c r="K78"/>
  <c r="L78"/>
  <c r="N78" s="1"/>
  <c r="F71"/>
  <c r="G71"/>
  <c r="H71"/>
  <c r="I71"/>
  <c r="K71"/>
  <c r="L71"/>
  <c r="E71"/>
  <c r="F63"/>
  <c r="F62"/>
  <c r="G63"/>
  <c r="H63"/>
  <c r="H62" s="1"/>
  <c r="I63"/>
  <c r="I62" s="1"/>
  <c r="M62" s="1"/>
  <c r="K63"/>
  <c r="K62" s="1"/>
  <c r="L63"/>
  <c r="E63"/>
  <c r="G62"/>
  <c r="F39"/>
  <c r="G39"/>
  <c r="H39"/>
  <c r="I39"/>
  <c r="K39"/>
  <c r="L39"/>
  <c r="F38"/>
  <c r="G38"/>
  <c r="H38"/>
  <c r="I38"/>
  <c r="K38"/>
  <c r="L38"/>
  <c r="F36"/>
  <c r="G36"/>
  <c r="H36"/>
  <c r="I36"/>
  <c r="M36" s="1"/>
  <c r="K36"/>
  <c r="L36"/>
  <c r="F32"/>
  <c r="G32"/>
  <c r="H32"/>
  <c r="I32"/>
  <c r="K32"/>
  <c r="L32"/>
  <c r="E32"/>
  <c r="F30"/>
  <c r="G30"/>
  <c r="H30"/>
  <c r="I30"/>
  <c r="K30"/>
  <c r="L30"/>
  <c r="E30"/>
  <c r="F28"/>
  <c r="F27" s="1"/>
  <c r="G28"/>
  <c r="H28"/>
  <c r="I28"/>
  <c r="K28"/>
  <c r="K27" s="1"/>
  <c r="L28"/>
  <c r="F15"/>
  <c r="G15"/>
  <c r="H15"/>
  <c r="I15"/>
  <c r="K15"/>
  <c r="L15"/>
  <c r="F10"/>
  <c r="G10"/>
  <c r="H10"/>
  <c r="I10"/>
  <c r="K10"/>
  <c r="L10"/>
  <c r="F12"/>
  <c r="G12"/>
  <c r="H12"/>
  <c r="I12"/>
  <c r="M12"/>
  <c r="K12"/>
  <c r="L12"/>
  <c r="E12"/>
  <c r="E172"/>
  <c r="E15"/>
  <c r="G399"/>
  <c r="G397"/>
  <c r="G395"/>
  <c r="G357"/>
  <c r="G351"/>
  <c r="G329"/>
  <c r="G328"/>
  <c r="G185"/>
  <c r="G184"/>
  <c r="F399"/>
  <c r="F397"/>
  <c r="F395"/>
  <c r="F357"/>
  <c r="F351"/>
  <c r="F329"/>
  <c r="F328" s="1"/>
  <c r="F185"/>
  <c r="F184" s="1"/>
  <c r="N184" s="1"/>
  <c r="F8"/>
  <c r="F7" s="1"/>
  <c r="F455" s="1"/>
  <c r="N159"/>
  <c r="N153"/>
  <c r="N84"/>
  <c r="N144"/>
  <c r="M159"/>
  <c r="H399"/>
  <c r="I399"/>
  <c r="M399" s="1"/>
  <c r="H397"/>
  <c r="I397"/>
  <c r="K397"/>
  <c r="H395"/>
  <c r="I395"/>
  <c r="M395" s="1"/>
  <c r="K395"/>
  <c r="L395"/>
  <c r="N395"/>
  <c r="E395"/>
  <c r="H357"/>
  <c r="I357"/>
  <c r="H351"/>
  <c r="I351"/>
  <c r="M351"/>
  <c r="E339"/>
  <c r="H329"/>
  <c r="H328" s="1"/>
  <c r="I329"/>
  <c r="M144"/>
  <c r="M153"/>
  <c r="M84"/>
  <c r="I8"/>
  <c r="I7" s="1"/>
  <c r="H185"/>
  <c r="H184" s="1"/>
  <c r="I185"/>
  <c r="I184" s="1"/>
  <c r="M184" s="1"/>
  <c r="K185"/>
  <c r="K184" s="1"/>
  <c r="L185"/>
  <c r="N185" s="1"/>
  <c r="E185"/>
  <c r="E184" s="1"/>
  <c r="I328"/>
  <c r="G8"/>
  <c r="G7"/>
  <c r="E444"/>
  <c r="E39"/>
  <c r="E38" s="1"/>
  <c r="E62"/>
  <c r="E400"/>
  <c r="E399"/>
  <c r="L399"/>
  <c r="N399"/>
  <c r="L397"/>
  <c r="N397"/>
  <c r="L357"/>
  <c r="L351"/>
  <c r="N351" s="1"/>
  <c r="E447"/>
  <c r="E446" s="1"/>
  <c r="E442"/>
  <c r="E430" s="1"/>
  <c r="E426"/>
  <c r="E397"/>
  <c r="E351"/>
  <c r="E357"/>
  <c r="E331"/>
  <c r="E329"/>
  <c r="E221"/>
  <c r="E220" s="1"/>
  <c r="E205"/>
  <c r="E36"/>
  <c r="K329"/>
  <c r="K328" s="1"/>
  <c r="K399"/>
  <c r="K357"/>
  <c r="K351"/>
  <c r="E226"/>
  <c r="E28"/>
  <c r="E27" s="1"/>
  <c r="E10"/>
  <c r="L8"/>
  <c r="N8"/>
  <c r="K8"/>
  <c r="K7"/>
  <c r="E8"/>
  <c r="E7"/>
  <c r="E70"/>
  <c r="L184"/>
  <c r="H27"/>
  <c r="M250"/>
  <c r="N291"/>
  <c r="M291"/>
  <c r="N311"/>
  <c r="M311"/>
  <c r="N439"/>
  <c r="M439"/>
  <c r="N442"/>
  <c r="M442"/>
  <c r="N444"/>
  <c r="L446"/>
  <c r="N446" s="1"/>
  <c r="N42"/>
  <c r="N199"/>
  <c r="N30"/>
  <c r="M30"/>
  <c r="G27"/>
  <c r="N205"/>
  <c r="M205"/>
  <c r="G198"/>
  <c r="K198"/>
  <c r="H198"/>
  <c r="F198"/>
  <c r="N217"/>
  <c r="M217"/>
  <c r="N220"/>
  <c r="M220"/>
  <c r="N221"/>
  <c r="M221"/>
  <c r="N447"/>
  <c r="M447"/>
  <c r="N452"/>
  <c r="M452"/>
  <c r="N16"/>
  <c r="M16"/>
  <c r="M42"/>
  <c r="M199"/>
  <c r="N286"/>
  <c r="M286"/>
  <c r="N431"/>
  <c r="E328"/>
  <c r="N329"/>
  <c r="N357"/>
  <c r="M357"/>
  <c r="M397"/>
  <c r="H7"/>
  <c r="N71"/>
  <c r="M71"/>
  <c r="N180"/>
  <c r="M180"/>
  <c r="M449"/>
  <c r="M66"/>
  <c r="N412"/>
  <c r="N417"/>
  <c r="M417"/>
  <c r="L7"/>
  <c r="N7" s="1"/>
  <c r="M185"/>
  <c r="M8"/>
  <c r="M329"/>
  <c r="N12"/>
  <c r="N10"/>
  <c r="M10"/>
  <c r="N15"/>
  <c r="M15"/>
  <c r="L27"/>
  <c r="N27" s="1"/>
  <c r="I27"/>
  <c r="M27" s="1"/>
  <c r="N28"/>
  <c r="M28"/>
  <c r="N32"/>
  <c r="M32"/>
  <c r="N36"/>
  <c r="N38"/>
  <c r="M38"/>
  <c r="N39"/>
  <c r="M39"/>
  <c r="N63"/>
  <c r="M63"/>
  <c r="N172"/>
  <c r="M172"/>
  <c r="N187"/>
  <c r="N213"/>
  <c r="M213"/>
  <c r="I216"/>
  <c r="M216" s="1"/>
  <c r="N224"/>
  <c r="M224"/>
  <c r="N227"/>
  <c r="M227"/>
  <c r="M271"/>
  <c r="N304"/>
  <c r="M304"/>
  <c r="M331"/>
  <c r="N339"/>
  <c r="M339"/>
  <c r="N400"/>
  <c r="M400"/>
  <c r="N416"/>
  <c r="M416"/>
  <c r="N426"/>
  <c r="M426"/>
  <c r="L430"/>
  <c r="I430"/>
  <c r="N208"/>
  <c r="M208"/>
  <c r="M361"/>
  <c r="M431"/>
  <c r="M198"/>
  <c r="F83"/>
  <c r="L223"/>
  <c r="L62"/>
  <c r="N62"/>
  <c r="L336"/>
  <c r="L226"/>
  <c r="N226" s="1"/>
  <c r="L216"/>
  <c r="N216" s="1"/>
  <c r="L198"/>
  <c r="N198" s="1"/>
  <c r="N271"/>
  <c r="M323"/>
  <c r="N323"/>
  <c r="N353"/>
  <c r="M353"/>
  <c r="I83"/>
  <c r="L83"/>
  <c r="L70" s="1"/>
  <c r="F70"/>
  <c r="G83"/>
  <c r="G70"/>
  <c r="H83"/>
  <c r="H70"/>
  <c r="K83"/>
  <c r="E336"/>
  <c r="K336"/>
  <c r="I336"/>
  <c r="H336"/>
  <c r="G336"/>
  <c r="F336"/>
  <c r="K70"/>
  <c r="E199"/>
  <c r="E198" s="1"/>
  <c r="I70"/>
  <c r="M83"/>
  <c r="N336"/>
  <c r="N83"/>
  <c r="M70"/>
  <c r="E417"/>
  <c r="E416"/>
  <c r="M336"/>
  <c r="M446"/>
  <c r="L455" l="1"/>
  <c r="N455" s="1"/>
  <c r="N70"/>
  <c r="I455"/>
  <c r="M455" s="1"/>
  <c r="M7"/>
  <c r="M328"/>
  <c r="N328"/>
  <c r="E455"/>
  <c r="K455"/>
  <c r="H455"/>
  <c r="J455"/>
  <c r="M430"/>
  <c r="N430"/>
  <c r="F416" i="4"/>
  <c r="F23" i="5"/>
  <c r="F36" s="1"/>
</calcChain>
</file>

<file path=xl/sharedStrings.xml><?xml version="1.0" encoding="utf-8"?>
<sst xmlns="http://schemas.openxmlformats.org/spreadsheetml/2006/main" count="1059" uniqueCount="279">
  <si>
    <t>Dział</t>
  </si>
  <si>
    <t>Rozdz</t>
  </si>
  <si>
    <t xml:space="preserve">§ </t>
  </si>
  <si>
    <t>Treść</t>
  </si>
  <si>
    <t>po zmianach</t>
  </si>
  <si>
    <t>010</t>
  </si>
  <si>
    <t>ROLNICTWO I ŁOWIECTWO</t>
  </si>
  <si>
    <t>01010</t>
  </si>
  <si>
    <t>Infrastruktura wodociągowa</t>
  </si>
  <si>
    <t>Wydatki inwestycyjne jednostek budżetowych</t>
  </si>
  <si>
    <t>01030</t>
  </si>
  <si>
    <t>Izby rolnicze</t>
  </si>
  <si>
    <t>Wpłaty gmin na rzecz izb rolniczych w wysokości 2 % uzyskanych wpływów z podatku rolnego</t>
  </si>
  <si>
    <t>01095</t>
  </si>
  <si>
    <t>Pozostała działalność</t>
  </si>
  <si>
    <t>Zakup usług pozostałych</t>
  </si>
  <si>
    <t>Różne opłaty i składki</t>
  </si>
  <si>
    <t>400</t>
  </si>
  <si>
    <t>40001</t>
  </si>
  <si>
    <t>Dostarczenie ciepla</t>
  </si>
  <si>
    <t>Nagrody i 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</si>
  <si>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</si>
  <si>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</si>
  <si>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</si>
  <si>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</si>
  <si>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</si>
  <si>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</si>
  <si>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usług zdrowotnych</t>
  </si>
  <si>
    <t>Odpisy na zakładowy fundusz świadczeń socjalnych</t>
  </si>
  <si>
    <t>40002</t>
  </si>
  <si>
    <t>Dostarczenie wody</t>
  </si>
  <si>
    <t>Zakup energii</t>
  </si>
  <si>
    <t>Opłaty z tytułu zakupu usług telekomunikacyjnych telefonii stacjonarnej</t>
  </si>
  <si>
    <t>Podróże służbowe krajowe</t>
  </si>
  <si>
    <t>Wydatki na zakupy inwestycyjne jednostek budżetowych</t>
  </si>
  <si>
    <t>600</t>
  </si>
  <si>
    <t>TRANSPORT I ŁĄCZNOŚĆ</t>
  </si>
  <si>
    <t xml:space="preserve">Lokalny transport zbiorowy </t>
  </si>
  <si>
    <t>60014</t>
  </si>
  <si>
    <t>Drogi publiczne powiatowe</t>
  </si>
  <si>
    <t>Drogi publiczne gminne</t>
  </si>
  <si>
    <t>60078</t>
  </si>
  <si>
    <t>Usuwanie skutków klęsk żywiołowych</t>
  </si>
  <si>
    <t>700</t>
  </si>
  <si>
    <t>GOSPODARKA MIESZKANIOWA</t>
  </si>
  <si>
    <t>Gospodarka gruntami i nieruchomościami</t>
  </si>
  <si>
    <t xml:space="preserve">Zakup usług remontowych </t>
  </si>
  <si>
    <t>Opłaty na rzecz budżetów jednostek samorzadu terytorialnego</t>
  </si>
  <si>
    <t>Koszty postępowania sądowego i prokuratorskiego</t>
  </si>
  <si>
    <t>710</t>
  </si>
  <si>
    <t>DZIAŁALNOŚĆ USŁUGOWA</t>
  </si>
  <si>
    <t>Plany zagospodarowania przestrzennego</t>
  </si>
  <si>
    <t>Cmentarze</t>
  </si>
  <si>
    <t>750</t>
  </si>
  <si>
    <t>ADMINISTRACJA PUBLICZNA</t>
  </si>
  <si>
    <t>Urzędy wojewódzkie</t>
  </si>
  <si>
    <t>Zakup akcesoriów komputerowych, w tym programów i licencji</t>
  </si>
  <si>
    <t>Rady gmin</t>
  </si>
  <si>
    <t>Różne wydatki na rzecz osób fizycznych</t>
  </si>
  <si>
    <t>Szkolenia pracowników niebędących członkami korpusu służby cywilnej</t>
  </si>
  <si>
    <t>Zakup usług dostępu do sieci internet</t>
  </si>
  <si>
    <t>Opłaty z tytułu zakupu usług telekomunikacyjnych telefonii komórkowej</t>
  </si>
  <si>
    <t>Zakup materiałów papierniczych do sprzętu drukarskiego i urządzeń kserograficznych</t>
  </si>
  <si>
    <t xml:space="preserve">Pozostała działalność </t>
  </si>
  <si>
    <t>754</t>
  </si>
  <si>
    <t>BEZPIECZEŃSTWO PUBLICZNE I OCHRONA PRZECIWPOŻAROWA</t>
  </si>
  <si>
    <t>Ochotnicze straże pożarne</t>
  </si>
  <si>
    <t>Podatek od nieruchomości</t>
  </si>
  <si>
    <t>Obrona cywilna</t>
  </si>
  <si>
    <t xml:space="preserve">Zakup materiałów i wyposażenia </t>
  </si>
  <si>
    <t>75421</t>
  </si>
  <si>
    <t>Zarządzanie kryzysowe</t>
  </si>
  <si>
    <t>756</t>
  </si>
  <si>
    <t>DOCHODY OD OSÓB PRAWNYCH, OD OSÓB FIZYCZNYCH I OD INNYCH JEDNOSTEK NIEPOSIADAJĄCYCH OSOBOWOŚCI PRAWNEJ ORAZ WYDATKI ZWIĄZANE Z ICH POBOREM</t>
  </si>
  <si>
    <t>75647</t>
  </si>
  <si>
    <t>Pobór podatków, opłat i niepodatkowych należności budżetowych</t>
  </si>
  <si>
    <t>Wynagrodzenia agencyjno-prowizyjne</t>
  </si>
  <si>
    <t>757</t>
  </si>
  <si>
    <t>OBSŁUGA DŁUGU PUBLICZNEGO</t>
  </si>
  <si>
    <t xml:space="preserve">Odsetki i dyskonto od krajowych skarbowych papierów wartościowych oraz pożyczek i kredytów </t>
  </si>
  <si>
    <t>758</t>
  </si>
  <si>
    <t>RÓŻNE ROZLICZENIA</t>
  </si>
  <si>
    <t>801</t>
  </si>
  <si>
    <t>OŚWIATA I WYCHOWANIE</t>
  </si>
  <si>
    <t>80101</t>
  </si>
  <si>
    <t>Szkoły podstawowe</t>
  </si>
  <si>
    <t>Zakup pomocy naukowych, dydaktycznych i książek</t>
  </si>
  <si>
    <t>Odpis na ZFŚS</t>
  </si>
  <si>
    <t>80104</t>
  </si>
  <si>
    <t>Przedszkola</t>
  </si>
  <si>
    <t>dotacje celowe przekazane gminie na zadania bieżące realizowane na podstawie porozumień (umów) między j.s.t.</t>
  </si>
  <si>
    <t>80110</t>
  </si>
  <si>
    <t>Gimnazja</t>
  </si>
  <si>
    <t>80113</t>
  </si>
  <si>
    <t>Dowożenie uczniów do szkół</t>
  </si>
  <si>
    <t>Opłaty na rzecz budżetów jednostek samorządu terytorialnego</t>
  </si>
  <si>
    <t>80114</t>
  </si>
  <si>
    <t>Zespoły obsługi ekonomiczno - adminiostracyjnej szkół</t>
  </si>
  <si>
    <t>80146</t>
  </si>
  <si>
    <t>Dokształcanie i doskonalenie nauczycieli</t>
  </si>
  <si>
    <t>80148</t>
  </si>
  <si>
    <t>Stołówki szkolne</t>
  </si>
  <si>
    <t>80195</t>
  </si>
  <si>
    <t>Stypendia dla uczniów</t>
  </si>
  <si>
    <t>851</t>
  </si>
  <si>
    <t>OCHRONA ZDROWIA</t>
  </si>
  <si>
    <t>85153</t>
  </si>
  <si>
    <t>Zwalczanie narkomanii</t>
  </si>
  <si>
    <t>Przeciwdziałanie alkoholizmowi</t>
  </si>
  <si>
    <t>852</t>
  </si>
  <si>
    <t>POMOC SPOŁECZNA</t>
  </si>
  <si>
    <t>85202</t>
  </si>
  <si>
    <t>Domy pomocy społecznej</t>
  </si>
  <si>
    <t>Zakup usług przez jednostki samorządu terytorialnegood innych jednostek samorządu terytorialnego</t>
  </si>
  <si>
    <t>85212</t>
  </si>
  <si>
    <t>Świadczenia społeczne</t>
  </si>
  <si>
    <t>Składki na ubezpieczenia zdrowotne</t>
  </si>
  <si>
    <t>85214</t>
  </si>
  <si>
    <t>Zasiłki , pomoc w naturze oraz składki na ubezpieczenia emerytalne i rentowe</t>
  </si>
  <si>
    <t>85215</t>
  </si>
  <si>
    <t>Dodatki mieszkaniowe</t>
  </si>
  <si>
    <t>85219</t>
  </si>
  <si>
    <t>Ośrodki pomocy społecznej</t>
  </si>
  <si>
    <t>Opłaty za administrowanie i czynsze za budynki, lokale i pomieszczenia garażowe</t>
  </si>
  <si>
    <t>85295</t>
  </si>
  <si>
    <t>854</t>
  </si>
  <si>
    <t>EDUKACYJNA OPIEKA WYCHOWAWCZA</t>
  </si>
  <si>
    <t>85401</t>
  </si>
  <si>
    <t>Świetlice szkolne</t>
  </si>
  <si>
    <t>Odpisy na zakł. fundusz świadczeń socjalnych</t>
  </si>
  <si>
    <t>85415</t>
  </si>
  <si>
    <t>Pomoc materialna dla uczniów</t>
  </si>
  <si>
    <t>900</t>
  </si>
  <si>
    <t>GOSPODARKA KOMUNALNA                         I OCHRONA ŚRODOWISKA</t>
  </si>
  <si>
    <t>90001</t>
  </si>
  <si>
    <t>Gospodarka ściekowa i ochrona wód</t>
  </si>
  <si>
    <t>90015</t>
  </si>
  <si>
    <t>Oświetlenie ulic, placów i dróg</t>
  </si>
  <si>
    <t>921</t>
  </si>
  <si>
    <t>KULTURA I OCHRONA DZIEDZICTWA NARODOWEGO</t>
  </si>
  <si>
    <t>92109</t>
  </si>
  <si>
    <t xml:space="preserve">Domy i ośrodki kultury, świetlice i kluby </t>
  </si>
  <si>
    <t>92116</t>
  </si>
  <si>
    <t xml:space="preserve">Biblioteki </t>
  </si>
  <si>
    <t>Dotacja podmiotowa z budżetu dla instytucji kultury</t>
  </si>
  <si>
    <t>92195</t>
  </si>
  <si>
    <t>926</t>
  </si>
  <si>
    <t>KULTURA FIZYCZNA I SPORT</t>
  </si>
  <si>
    <t>92601</t>
  </si>
  <si>
    <t>Obiekty sportowe</t>
  </si>
  <si>
    <t>92605</t>
  </si>
  <si>
    <t>Zadania w zakresie kultury fizycznej                                         i sportu</t>
  </si>
  <si>
    <t>Dotacja celowa z budżetu na finansowanie lub dofinansowanie zadań zleconych do realizacji stowarzyszeniom</t>
  </si>
  <si>
    <t>92695</t>
  </si>
  <si>
    <t>OGÓŁEM</t>
  </si>
  <si>
    <t xml:space="preserve">Załącznik nr </t>
  </si>
  <si>
    <t>Zakup materiałów          i wyposażenia</t>
  </si>
  <si>
    <t>Kary i odszkodowania wypłacane na rzecz osób fizycznych</t>
  </si>
  <si>
    <t>75113</t>
  </si>
  <si>
    <t>Wybory do Parlamentu Europejskiego</t>
  </si>
  <si>
    <t>75495</t>
  </si>
  <si>
    <t>75702</t>
  </si>
  <si>
    <t>75818</t>
  </si>
  <si>
    <t>Rezerwy ogólne i celowe</t>
  </si>
  <si>
    <t>Rezerwy</t>
  </si>
  <si>
    <t>Składki na ubezpieczenie zdrowotne opłacane za osoby pobierające niektóre świadczenia z pomocy społecznej</t>
  </si>
  <si>
    <t>85228</t>
  </si>
  <si>
    <t>Usługi opiekuńcze i specjalistyczne usługi opiekuńcze</t>
  </si>
  <si>
    <t>Świadczenia rodzinne, zaliczka alimentacyjna oraz składki na ubezpieczenia emerytalne i rentowe z ubezpieczenia społecznego</t>
  </si>
  <si>
    <t>92120</t>
  </si>
  <si>
    <t>Ochrona zabytków i opieka nad zabytkami</t>
  </si>
  <si>
    <t xml:space="preserve">WYTWARZANIE I ZAOPATRYWANIE W ENERGIĘ ELEKTRYCZNĄ, GAZ I WODĘ </t>
  </si>
  <si>
    <t>Wpłaty na Państwowy Fundusz Rehabilitacji Osób Niepełnosprawnych</t>
  </si>
  <si>
    <t xml:space="preserve">Urzędy gmin </t>
  </si>
  <si>
    <t>75075</t>
  </si>
  <si>
    <t>Promocja jednostek samorządu terytorialnego</t>
  </si>
  <si>
    <t>Urzędy naczelnych organów władzy państwowej, kontroli i ochrony prawa</t>
  </si>
  <si>
    <t>Obsługa papierów wartościowych, kredytów i pożyczek j.s.t.</t>
  </si>
  <si>
    <t>za III kwartały 2009 r.</t>
  </si>
  <si>
    <t>przewidywane w 2009 r.</t>
  </si>
  <si>
    <t>75023</t>
  </si>
  <si>
    <t>70095</t>
  </si>
  <si>
    <t>razem</t>
  </si>
  <si>
    <t>71035</t>
  </si>
  <si>
    <t>75412</t>
  </si>
  <si>
    <t>Plan po zmianach na 2009 r.</t>
  </si>
  <si>
    <t>z tego:</t>
  </si>
  <si>
    <t>zadania własne</t>
  </si>
  <si>
    <t>zadania zlecone</t>
  </si>
  <si>
    <t xml:space="preserve">Wykonanie </t>
  </si>
  <si>
    <t xml:space="preserve">Projekt planu na 2010 r.  </t>
  </si>
  <si>
    <t>według uchwały budżetowej</t>
  </si>
  <si>
    <t>według wniosków</t>
  </si>
  <si>
    <t>% (kol.6/12) *100</t>
  </si>
  <si>
    <t>% (kol.6/9) *100</t>
  </si>
  <si>
    <t xml:space="preserve">Wynagrodzenia bezosobowe </t>
  </si>
  <si>
    <t>Zakup materiałów i wyposażenia, w tym opału 2 000,00 zł</t>
  </si>
  <si>
    <t>Wydatki na zakupy inwestycyjne jednostek budżetowych- zakup młota pneumatycznego</t>
  </si>
  <si>
    <t>Różne opłaty i składki- ubezpieczenia budynków</t>
  </si>
  <si>
    <t>składka członkowska wg porozumienia ze Starostwem Powiatowym</t>
  </si>
  <si>
    <t>składka na Stowarzyszenie Ducha Gór</t>
  </si>
  <si>
    <t>Odpis na Zakładowy Fundusz Świadczeń Socjalnych</t>
  </si>
  <si>
    <t>85216</t>
  </si>
  <si>
    <t>Zasiłki, pomoc w naturze oraz składki na ubezpieczenia emerytalne i rentowe</t>
  </si>
  <si>
    <t>Inne formy pomocy dla uczniów</t>
  </si>
  <si>
    <r>
      <t xml:space="preserve">składka na Stowarzyszenie Gmin Polskich </t>
    </r>
    <r>
      <rPr>
        <b/>
        <i/>
        <sz val="9"/>
        <rFont val="Arial"/>
        <family val="2"/>
        <charset val="238"/>
      </rPr>
      <t xml:space="preserve">EUROREGION NYSA </t>
    </r>
    <r>
      <rPr>
        <i/>
        <sz val="9"/>
        <rFont val="Arial"/>
        <family val="2"/>
        <charset val="238"/>
      </rPr>
      <t>w Jeleniej Górze</t>
    </r>
  </si>
  <si>
    <r>
      <rPr>
        <b/>
        <sz val="12"/>
        <rFont val="Verdana"/>
        <family val="2"/>
        <charset val="238"/>
      </rPr>
      <t xml:space="preserve">                                                   Projekt planu wydatków budżetowych na 2010 r.      </t>
    </r>
    <r>
      <rPr>
        <b/>
        <sz val="12"/>
        <rFont val="Arial"/>
        <family val="2"/>
        <charset val="238"/>
      </rPr>
      <t xml:space="preserve">                                                              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złotych</t>
    </r>
  </si>
  <si>
    <t>usługi remontowe</t>
  </si>
  <si>
    <t>naprawy taboru samochodowego</t>
  </si>
  <si>
    <t>wywóz nieczystości</t>
  </si>
  <si>
    <t>usługi kominiarskie</t>
  </si>
  <si>
    <t>dezynsekcja budynków</t>
  </si>
  <si>
    <t>koszty zarządu, administracji i fundusz remontowy budynków współwłasnosciowych</t>
  </si>
  <si>
    <t>przegląd budynków</t>
  </si>
  <si>
    <t>materiały remontowe</t>
  </si>
  <si>
    <t>paliwo</t>
  </si>
  <si>
    <t>pozostałe</t>
  </si>
  <si>
    <t>opał</t>
  </si>
  <si>
    <t>zamki patentowe</t>
  </si>
  <si>
    <t>biurka</t>
  </si>
  <si>
    <t>środki czystości</t>
  </si>
  <si>
    <t>pozostale</t>
  </si>
  <si>
    <t>Plan</t>
  </si>
  <si>
    <t>plan zagosp. Komarno</t>
  </si>
  <si>
    <t>plan urządzeniowo-rolny</t>
  </si>
  <si>
    <t>prenumerata</t>
  </si>
  <si>
    <t>Zakup materiałów  i wyposażenia</t>
  </si>
  <si>
    <t>Związek Gmin Wiejskich Rzeczypospolitej Polskiej</t>
  </si>
  <si>
    <t>sprzęt łączności - sterownik DSP15 do systemu ostrzeg.-alarmowego</t>
  </si>
  <si>
    <t>kabel z anteną</t>
  </si>
  <si>
    <t>Zakup usług pozostałych- montaz sprzętu łączności</t>
  </si>
  <si>
    <t>budowa ul. Krótkiej, ul. Demokratów (od skrzyżowania z ul. Zamkową do ogrodzenia posesji nr 24 za wejściem do budynku) *</t>
  </si>
  <si>
    <t>dokumentacja na budowę ul. Kochanowskiego, Reja</t>
  </si>
  <si>
    <t>3020</t>
  </si>
  <si>
    <t>meble</t>
  </si>
  <si>
    <t>publikacje</t>
  </si>
  <si>
    <t>kalendarze</t>
  </si>
  <si>
    <t>artykuły spożywcze(kawa, herbata)</t>
  </si>
  <si>
    <t>puchary</t>
  </si>
  <si>
    <t>materiały biurowe</t>
  </si>
  <si>
    <t>konserwacja oprogramowania</t>
  </si>
  <si>
    <t>usługi informatyczne</t>
  </si>
  <si>
    <t>koszty reprezentacyjne</t>
  </si>
  <si>
    <t>prowizje bankowe</t>
  </si>
  <si>
    <t>znaki pocztowe+ przesyłki pocztowe</t>
  </si>
  <si>
    <t>ogólna</t>
  </si>
  <si>
    <t>celowa - zarządzanie kryzysowe</t>
  </si>
  <si>
    <t>Zakup usług pozostałych-zal.na c.o. we wspólnotach mieszkaniowych</t>
  </si>
  <si>
    <t>Różne opłaty i składki- opłata za emisję zanieczyszczeń</t>
  </si>
  <si>
    <t>Zakup energii na ujęciu wody</t>
  </si>
  <si>
    <t>Zakup materiałów i wyposażenia- opał</t>
  </si>
  <si>
    <t>Zakup materiałów i wyposażenia-materiały do napraw</t>
  </si>
  <si>
    <t>Zakup usług pozostałych- badania wody na obecność bakterii, prace awaryjne</t>
  </si>
  <si>
    <t>Różne opłaty i składki- opłaty za pobór wody</t>
  </si>
  <si>
    <t>Zakup usług pozostałych - koszty sprzedaży nieruchomości</t>
  </si>
  <si>
    <t>Zakup usług pozostałych-dopłata do cen biletów</t>
  </si>
  <si>
    <t>Zakup usług pozostałych - akcja zimowana drogach gminnych</t>
  </si>
  <si>
    <t>Zakup usług pozostałych- akcja zimowa na drogach powiatowych</t>
  </si>
  <si>
    <t>Opłaty na rzecz budżetów jednostek samorzadu terytorialnego - podatek od środków transportowych</t>
  </si>
  <si>
    <t>Opłaty na rzecz budżetów jednostek samorządu terytorialnego - opłata za prawo wieczystego użytk. gruntu</t>
  </si>
  <si>
    <t>materiały do napraw</t>
  </si>
  <si>
    <t>zal. na poz. koszty wspólnoty mieszk.</t>
  </si>
  <si>
    <t>630</t>
  </si>
  <si>
    <t>TURYSTYKA</t>
  </si>
  <si>
    <t>63095</t>
  </si>
  <si>
    <t>Zakup energii w budynkach komunalnych</t>
  </si>
  <si>
    <t>90003</t>
  </si>
  <si>
    <t>Oczyszczanie miast i wsi</t>
  </si>
  <si>
    <t>z dn. 02.02.2010 r.</t>
  </si>
  <si>
    <t>Plan wykonawczy - wydatki gminy na 2010 r.</t>
  </si>
  <si>
    <r>
      <t xml:space="preserve">składka na Stowarzyszenie Gmin Polskich </t>
    </r>
    <r>
      <rPr>
        <b/>
        <i/>
        <sz val="11"/>
        <rFont val="Verdana"/>
        <family val="2"/>
        <charset val="238"/>
      </rPr>
      <t xml:space="preserve">EUROREGION NYSA </t>
    </r>
    <r>
      <rPr>
        <i/>
        <sz val="11"/>
        <rFont val="Verdana"/>
        <family val="2"/>
        <charset val="238"/>
      </rPr>
      <t>w Jeleniej Górze</t>
    </r>
  </si>
  <si>
    <t>Załącznik nr 2</t>
  </si>
  <si>
    <t>do Zarządzenia Wójta Gminy nr 03/2010</t>
  </si>
  <si>
    <t>zadania finansowane               z dochodów własnych</t>
  </si>
  <si>
    <t>zadania finansowane                z dotacji na zadania własne i na zadania  zlecone z zakresu administracji rządowej</t>
  </si>
  <si>
    <t>Załącznik nr 3</t>
  </si>
  <si>
    <t xml:space="preserve">dochody </t>
  </si>
  <si>
    <t>wydatki</t>
  </si>
  <si>
    <t>Plan wykonawczy -dochody i wydatki na zadania z zakresu administracji rządowej na 2010 r.</t>
  </si>
</sst>
</file>

<file path=xl/styles.xml><?xml version="1.0" encoding="utf-8"?>
<styleSheet xmlns="http://schemas.openxmlformats.org/spreadsheetml/2006/main">
  <fonts count="2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Verdana"/>
      <family val="2"/>
      <charset val="238"/>
    </font>
    <font>
      <b/>
      <i/>
      <sz val="11"/>
      <name val="Verdana"/>
      <family val="2"/>
      <charset val="238"/>
    </font>
    <font>
      <b/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9"/>
      <color rgb="FFFF000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0" fillId="0" borderId="0" xfId="0"/>
    <xf numFmtId="0" fontId="15" fillId="0" borderId="0" xfId="0" applyFont="1"/>
    <xf numFmtId="49" fontId="3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/>
    </xf>
    <xf numFmtId="10" fontId="5" fillId="0" borderId="2" xfId="1" applyNumberFormat="1" applyFont="1" applyFill="1" applyBorder="1" applyAlignment="1">
      <alignment vertical="center" wrapText="1"/>
    </xf>
    <xf numFmtId="10" fontId="16" fillId="0" borderId="2" xfId="0" applyNumberFormat="1" applyFont="1" applyBorder="1" applyAlignment="1">
      <alignment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4" fontId="5" fillId="0" borderId="3" xfId="1" applyNumberFormat="1" applyFont="1" applyFill="1" applyBorder="1" applyAlignment="1">
      <alignment horizontal="right" vertical="center"/>
    </xf>
    <xf numFmtId="10" fontId="5" fillId="0" borderId="3" xfId="1" applyNumberFormat="1" applyFont="1" applyFill="1" applyBorder="1" applyAlignment="1">
      <alignment vertical="center" wrapText="1"/>
    </xf>
    <xf numFmtId="10" fontId="16" fillId="0" borderId="3" xfId="0" applyNumberFormat="1" applyFont="1" applyBorder="1" applyAlignment="1">
      <alignment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right" vertical="center"/>
    </xf>
    <xf numFmtId="10" fontId="4" fillId="0" borderId="3" xfId="1" applyNumberFormat="1" applyFont="1" applyFill="1" applyBorder="1" applyAlignment="1">
      <alignment vertical="center" wrapText="1"/>
    </xf>
    <xf numFmtId="10" fontId="17" fillId="0" borderId="3" xfId="0" applyNumberFormat="1" applyFont="1" applyBorder="1" applyAlignment="1">
      <alignment vertical="center"/>
    </xf>
    <xf numFmtId="4" fontId="5" fillId="0" borderId="3" xfId="1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1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6" fillId="0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>
      <alignment vertical="center" wrapText="1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4" fontId="19" fillId="0" borderId="3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4" fontId="5" fillId="0" borderId="4" xfId="1" applyNumberFormat="1" applyFont="1" applyFill="1" applyBorder="1" applyAlignment="1">
      <alignment horizontal="right" vertical="center"/>
    </xf>
    <xf numFmtId="10" fontId="5" fillId="0" borderId="4" xfId="1" applyNumberFormat="1" applyFont="1" applyFill="1" applyBorder="1" applyAlignment="1">
      <alignment vertical="center" wrapText="1"/>
    </xf>
    <xf numFmtId="10" fontId="16" fillId="0" borderId="4" xfId="0" applyNumberFormat="1" applyFont="1" applyBorder="1" applyAlignment="1">
      <alignment vertical="center"/>
    </xf>
    <xf numFmtId="49" fontId="6" fillId="0" borderId="3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vertical="center" wrapText="1"/>
    </xf>
    <xf numFmtId="10" fontId="17" fillId="0" borderId="0" xfId="0" applyNumberFormat="1" applyFont="1" applyBorder="1" applyAlignment="1">
      <alignment vertical="center"/>
    </xf>
    <xf numFmtId="0" fontId="0" fillId="3" borderId="0" xfId="0" applyFill="1"/>
    <xf numFmtId="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0" xfId="0" applyFont="1"/>
    <xf numFmtId="0" fontId="18" fillId="0" borderId="0" xfId="0" applyFont="1"/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4" fontId="11" fillId="0" borderId="2" xfId="1" applyNumberFormat="1" applyFont="1" applyFill="1" applyBorder="1" applyAlignment="1">
      <alignment horizontal="right" vertical="center"/>
    </xf>
    <xf numFmtId="49" fontId="11" fillId="0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vertical="center" wrapText="1"/>
    </xf>
    <xf numFmtId="4" fontId="11" fillId="0" borderId="3" xfId="1" applyNumberFormat="1" applyFont="1" applyFill="1" applyBorder="1" applyAlignment="1">
      <alignment horizontal="right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vertical="center" wrapText="1"/>
    </xf>
    <xf numFmtId="4" fontId="12" fillId="0" borderId="3" xfId="1" applyNumberFormat="1" applyFont="1" applyFill="1" applyBorder="1" applyAlignment="1">
      <alignment horizontal="right" vertical="center"/>
    </xf>
    <xf numFmtId="4" fontId="12" fillId="0" borderId="3" xfId="1" applyNumberFormat="1" applyFont="1" applyFill="1" applyBorder="1" applyAlignment="1">
      <alignment vertical="center"/>
    </xf>
    <xf numFmtId="4" fontId="11" fillId="0" borderId="3" xfId="1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49" fontId="13" fillId="0" borderId="3" xfId="1" applyNumberFormat="1" applyFont="1" applyFill="1" applyBorder="1" applyAlignment="1">
      <alignment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left" vertical="center" wrapText="1"/>
    </xf>
    <xf numFmtId="4" fontId="13" fillId="0" borderId="3" xfId="1" applyNumberFormat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49" fontId="11" fillId="0" borderId="3" xfId="1" applyNumberFormat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vertical="center" wrapText="1"/>
    </xf>
    <xf numFmtId="0" fontId="13" fillId="0" borderId="6" xfId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/>
    </xf>
    <xf numFmtId="2" fontId="12" fillId="0" borderId="3" xfId="1" applyNumberFormat="1" applyFont="1" applyFill="1" applyBorder="1" applyAlignment="1">
      <alignment horizontal="right" vertical="center"/>
    </xf>
    <xf numFmtId="49" fontId="10" fillId="0" borderId="4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4" fontId="11" fillId="0" borderId="4" xfId="1" applyNumberFormat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7" xfId="1" applyNumberFormat="1" applyFont="1" applyFill="1" applyBorder="1" applyAlignment="1">
      <alignment horizontal="left" vertical="center" wrapText="1"/>
    </xf>
    <xf numFmtId="49" fontId="10" fillId="0" borderId="8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showWhiteSpace="0" view="pageLayout" zoomScale="85" zoomScaleSheetLayoutView="100" zoomScalePageLayoutView="85" workbookViewId="0">
      <selection activeCell="A4" sqref="A4:G4"/>
    </sheetView>
  </sheetViews>
  <sheetFormatPr defaultRowHeight="14.25"/>
  <cols>
    <col min="1" max="1" width="5" style="1" customWidth="1"/>
    <col min="2" max="2" width="8" style="1" customWidth="1"/>
    <col min="3" max="3" width="9" style="1" customWidth="1"/>
    <col min="4" max="4" width="56.375" style="1" customWidth="1"/>
    <col min="5" max="5" width="16.75" style="1" customWidth="1"/>
    <col min="6" max="6" width="15.625" style="1" customWidth="1"/>
    <col min="7" max="7" width="22" style="1" customWidth="1"/>
    <col min="8" max="16384" width="9" style="1"/>
  </cols>
  <sheetData>
    <row r="1" spans="1:7" ht="14.25" customHeight="1">
      <c r="A1" s="2"/>
      <c r="B1" s="2"/>
      <c r="C1" s="2"/>
      <c r="D1" s="2"/>
      <c r="E1" s="2"/>
      <c r="F1" s="133" t="s">
        <v>275</v>
      </c>
      <c r="G1" s="133"/>
    </row>
    <row r="2" spans="1:7" ht="14.25" customHeight="1">
      <c r="A2" s="2"/>
      <c r="B2" s="2"/>
      <c r="C2" s="2"/>
      <c r="D2" s="2"/>
      <c r="E2" s="2"/>
      <c r="F2" s="134" t="s">
        <v>272</v>
      </c>
      <c r="G2" s="134"/>
    </row>
    <row r="3" spans="1:7" ht="14.25" customHeight="1">
      <c r="A3" s="2"/>
      <c r="B3" s="2"/>
      <c r="C3" s="2"/>
      <c r="D3" s="2"/>
      <c r="E3" s="2"/>
      <c r="F3" s="135" t="s">
        <v>268</v>
      </c>
      <c r="G3" s="135"/>
    </row>
    <row r="4" spans="1:7" ht="21.75" customHeight="1">
      <c r="A4" s="136" t="s">
        <v>278</v>
      </c>
      <c r="B4" s="137"/>
      <c r="C4" s="137"/>
      <c r="D4" s="137"/>
      <c r="E4" s="137"/>
      <c r="F4" s="137"/>
      <c r="G4" s="137"/>
    </row>
    <row r="5" spans="1:7" ht="14.25" customHeight="1">
      <c r="A5" s="138" t="s">
        <v>0</v>
      </c>
      <c r="B5" s="139" t="s">
        <v>1</v>
      </c>
      <c r="C5" s="139" t="s">
        <v>2</v>
      </c>
      <c r="D5" s="139" t="s">
        <v>3</v>
      </c>
      <c r="E5" s="139" t="s">
        <v>222</v>
      </c>
      <c r="F5" s="139" t="s">
        <v>186</v>
      </c>
      <c r="G5" s="139"/>
    </row>
    <row r="6" spans="1:7" ht="14.25" customHeight="1">
      <c r="A6" s="138"/>
      <c r="B6" s="139"/>
      <c r="C6" s="139"/>
      <c r="D6" s="139"/>
      <c r="E6" s="139"/>
      <c r="F6" s="139" t="s">
        <v>276</v>
      </c>
      <c r="G6" s="139" t="s">
        <v>277</v>
      </c>
    </row>
    <row r="7" spans="1:7" ht="25.5" customHeight="1">
      <c r="A7" s="138"/>
      <c r="B7" s="139"/>
      <c r="C7" s="139"/>
      <c r="D7" s="139"/>
      <c r="E7" s="139"/>
      <c r="F7" s="139"/>
      <c r="G7" s="139"/>
    </row>
    <row r="8" spans="1:7">
      <c r="A8" s="75">
        <v>1</v>
      </c>
      <c r="B8" s="76">
        <v>2</v>
      </c>
      <c r="C8" s="76">
        <v>3</v>
      </c>
      <c r="D8" s="76">
        <v>4</v>
      </c>
      <c r="E8" s="76">
        <v>6</v>
      </c>
      <c r="F8" s="76">
        <v>7</v>
      </c>
      <c r="G8" s="76">
        <v>8</v>
      </c>
    </row>
    <row r="9" spans="1:7">
      <c r="A9" s="82" t="s">
        <v>53</v>
      </c>
      <c r="B9" s="83"/>
      <c r="C9" s="84"/>
      <c r="D9" s="85" t="s">
        <v>54</v>
      </c>
      <c r="E9" s="86">
        <f>E10</f>
        <v>49377</v>
      </c>
      <c r="F9" s="86">
        <f>F10</f>
        <v>49377</v>
      </c>
      <c r="G9" s="86">
        <f>G10</f>
        <v>49377</v>
      </c>
    </row>
    <row r="10" spans="1:7">
      <c r="A10" s="87"/>
      <c r="B10" s="83">
        <v>75011</v>
      </c>
      <c r="C10" s="84"/>
      <c r="D10" s="85" t="s">
        <v>55</v>
      </c>
      <c r="E10" s="86">
        <f>SUM(E12:E14)</f>
        <v>49377</v>
      </c>
      <c r="F10" s="86">
        <f>F11</f>
        <v>49377</v>
      </c>
      <c r="G10" s="86">
        <f>SUM(G12:G14)</f>
        <v>49377</v>
      </c>
    </row>
    <row r="11" spans="1:7" s="132" customFormat="1" ht="42.75">
      <c r="A11" s="82"/>
      <c r="B11" s="83"/>
      <c r="C11" s="98">
        <v>2010</v>
      </c>
      <c r="D11" s="110" t="s">
        <v>90</v>
      </c>
      <c r="E11" s="106">
        <v>49377</v>
      </c>
      <c r="F11" s="106">
        <v>49377</v>
      </c>
      <c r="G11" s="86"/>
    </row>
    <row r="12" spans="1:7">
      <c r="A12" s="87"/>
      <c r="B12" s="88"/>
      <c r="C12" s="89">
        <v>4010</v>
      </c>
      <c r="D12" s="90" t="s">
        <v>21</v>
      </c>
      <c r="E12" s="91">
        <v>41806</v>
      </c>
      <c r="F12" s="91"/>
      <c r="G12" s="91">
        <v>41806</v>
      </c>
    </row>
    <row r="13" spans="1:7">
      <c r="A13" s="87"/>
      <c r="B13" s="88"/>
      <c r="C13" s="89">
        <v>4110</v>
      </c>
      <c r="D13" s="90" t="s">
        <v>23</v>
      </c>
      <c r="E13" s="91">
        <v>6547</v>
      </c>
      <c r="F13" s="91"/>
      <c r="G13" s="91">
        <v>6547</v>
      </c>
    </row>
    <row r="14" spans="1:7">
      <c r="A14" s="87"/>
      <c r="B14" s="88"/>
      <c r="C14" s="89">
        <v>4120</v>
      </c>
      <c r="D14" s="90" t="s">
        <v>24</v>
      </c>
      <c r="E14" s="91">
        <v>1024</v>
      </c>
      <c r="F14" s="91"/>
      <c r="G14" s="91">
        <v>1024</v>
      </c>
    </row>
    <row r="15" spans="1:7" ht="30" customHeight="1">
      <c r="A15" s="101">
        <v>751</v>
      </c>
      <c r="B15" s="100"/>
      <c r="C15" s="100"/>
      <c r="D15" s="85" t="s">
        <v>176</v>
      </c>
      <c r="E15" s="86">
        <f>E16</f>
        <v>728</v>
      </c>
      <c r="F15" s="86">
        <f>F16</f>
        <v>728</v>
      </c>
      <c r="G15" s="86">
        <f>G16</f>
        <v>728</v>
      </c>
    </row>
    <row r="16" spans="1:7" ht="30" customHeight="1">
      <c r="A16" s="87"/>
      <c r="B16" s="83">
        <v>75101</v>
      </c>
      <c r="C16" s="84"/>
      <c r="D16" s="85" t="s">
        <v>176</v>
      </c>
      <c r="E16" s="86">
        <f>E18</f>
        <v>728</v>
      </c>
      <c r="F16" s="86">
        <f>F17</f>
        <v>728</v>
      </c>
      <c r="G16" s="86">
        <f>G18</f>
        <v>728</v>
      </c>
    </row>
    <row r="17" spans="1:7" ht="30" customHeight="1">
      <c r="A17" s="87"/>
      <c r="B17" s="83"/>
      <c r="C17" s="98">
        <v>2010</v>
      </c>
      <c r="D17" s="110" t="s">
        <v>90</v>
      </c>
      <c r="E17" s="106">
        <v>728</v>
      </c>
      <c r="F17" s="106">
        <v>728</v>
      </c>
      <c r="G17" s="86"/>
    </row>
    <row r="18" spans="1:7">
      <c r="A18" s="82"/>
      <c r="B18" s="88"/>
      <c r="C18" s="89">
        <v>4170</v>
      </c>
      <c r="D18" s="90" t="s">
        <v>25</v>
      </c>
      <c r="E18" s="95">
        <v>728</v>
      </c>
      <c r="F18" s="95"/>
      <c r="G18" s="91">
        <v>728</v>
      </c>
    </row>
    <row r="19" spans="1:7" ht="28.5">
      <c r="A19" s="82" t="s">
        <v>64</v>
      </c>
      <c r="B19" s="83"/>
      <c r="C19" s="84"/>
      <c r="D19" s="85" t="s">
        <v>65</v>
      </c>
      <c r="E19" s="86">
        <f>E20</f>
        <v>1000</v>
      </c>
      <c r="F19" s="86">
        <f>F20</f>
        <v>1000</v>
      </c>
      <c r="G19" s="86">
        <f>G20</f>
        <v>1000</v>
      </c>
    </row>
    <row r="20" spans="1:7">
      <c r="A20" s="87"/>
      <c r="B20" s="83">
        <v>75414</v>
      </c>
      <c r="C20" s="84"/>
      <c r="D20" s="85" t="s">
        <v>68</v>
      </c>
      <c r="E20" s="86">
        <f>SUM(E22:E22)</f>
        <v>1000</v>
      </c>
      <c r="F20" s="86">
        <v>1000</v>
      </c>
      <c r="G20" s="86">
        <f>SUM(G22:G22)</f>
        <v>1000</v>
      </c>
    </row>
    <row r="21" spans="1:7" ht="42.75">
      <c r="A21" s="87"/>
      <c r="B21" s="83"/>
      <c r="C21" s="98">
        <v>2010</v>
      </c>
      <c r="D21" s="110" t="s">
        <v>90</v>
      </c>
      <c r="E21" s="106">
        <v>1000</v>
      </c>
      <c r="F21" s="106">
        <v>1000</v>
      </c>
      <c r="G21" s="86"/>
    </row>
    <row r="22" spans="1:7">
      <c r="A22" s="87"/>
      <c r="B22" s="88"/>
      <c r="C22" s="89">
        <v>4210</v>
      </c>
      <c r="D22" s="90" t="s">
        <v>69</v>
      </c>
      <c r="E22" s="91">
        <v>1000</v>
      </c>
      <c r="F22" s="91"/>
      <c r="G22" s="91">
        <v>1000</v>
      </c>
    </row>
    <row r="23" spans="1:7">
      <c r="A23" s="82" t="s">
        <v>109</v>
      </c>
      <c r="B23" s="88"/>
      <c r="C23" s="89"/>
      <c r="D23" s="85" t="s">
        <v>110</v>
      </c>
      <c r="E23" s="86">
        <f>E24+E33</f>
        <v>968600</v>
      </c>
      <c r="F23" s="86">
        <f>F24+F33</f>
        <v>968600</v>
      </c>
      <c r="G23" s="86">
        <f>G24+G33</f>
        <v>968600</v>
      </c>
    </row>
    <row r="24" spans="1:7" ht="42.75">
      <c r="A24" s="87"/>
      <c r="B24" s="83" t="s">
        <v>114</v>
      </c>
      <c r="C24" s="94"/>
      <c r="D24" s="85" t="s">
        <v>168</v>
      </c>
      <c r="E24" s="86">
        <f>SUM(E26:E32)</f>
        <v>967000</v>
      </c>
      <c r="F24" s="86">
        <f>F25</f>
        <v>967000</v>
      </c>
      <c r="G24" s="86">
        <f>SUM(G26:G32)</f>
        <v>967000</v>
      </c>
    </row>
    <row r="25" spans="1:7" ht="42.75">
      <c r="A25" s="87"/>
      <c r="B25" s="83"/>
      <c r="C25" s="84">
        <v>2010</v>
      </c>
      <c r="D25" s="85" t="s">
        <v>90</v>
      </c>
      <c r="E25" s="86">
        <v>967000</v>
      </c>
      <c r="F25" s="86">
        <v>967000</v>
      </c>
      <c r="G25" s="86"/>
    </row>
    <row r="26" spans="1:7">
      <c r="A26" s="87"/>
      <c r="B26" s="83"/>
      <c r="C26" s="89">
        <v>3110</v>
      </c>
      <c r="D26" s="90" t="s">
        <v>115</v>
      </c>
      <c r="E26" s="91">
        <v>938000</v>
      </c>
      <c r="F26" s="91"/>
      <c r="G26" s="91">
        <v>938000</v>
      </c>
    </row>
    <row r="27" spans="1:7">
      <c r="A27" s="87"/>
      <c r="B27" s="83"/>
      <c r="C27" s="89">
        <v>4010</v>
      </c>
      <c r="D27" s="90" t="s">
        <v>21</v>
      </c>
      <c r="E27" s="91">
        <v>22000</v>
      </c>
      <c r="F27" s="91"/>
      <c r="G27" s="91">
        <v>22000</v>
      </c>
    </row>
    <row r="28" spans="1:7">
      <c r="A28" s="87"/>
      <c r="B28" s="83"/>
      <c r="C28" s="89">
        <v>4040</v>
      </c>
      <c r="D28" s="90" t="s">
        <v>22</v>
      </c>
      <c r="E28" s="91">
        <v>2000</v>
      </c>
      <c r="F28" s="91"/>
      <c r="G28" s="91">
        <v>2000</v>
      </c>
    </row>
    <row r="29" spans="1:7">
      <c r="A29" s="87"/>
      <c r="B29" s="83"/>
      <c r="C29" s="89">
        <v>4110</v>
      </c>
      <c r="D29" s="90" t="s">
        <v>23</v>
      </c>
      <c r="E29" s="91">
        <v>3850</v>
      </c>
      <c r="F29" s="91"/>
      <c r="G29" s="91">
        <v>3850</v>
      </c>
    </row>
    <row r="30" spans="1:7">
      <c r="A30" s="87"/>
      <c r="B30" s="83"/>
      <c r="C30" s="89">
        <v>4120</v>
      </c>
      <c r="D30" s="90" t="s">
        <v>24</v>
      </c>
      <c r="E30" s="91">
        <v>600</v>
      </c>
      <c r="F30" s="91"/>
      <c r="G30" s="91">
        <v>600</v>
      </c>
    </row>
    <row r="31" spans="1:7">
      <c r="A31" s="87"/>
      <c r="B31" s="83"/>
      <c r="C31" s="89">
        <v>4210</v>
      </c>
      <c r="D31" s="90" t="s">
        <v>26</v>
      </c>
      <c r="E31" s="91">
        <v>550</v>
      </c>
      <c r="F31" s="91"/>
      <c r="G31" s="91">
        <v>550</v>
      </c>
    </row>
    <row r="32" spans="1:7">
      <c r="A32" s="87"/>
      <c r="B32" s="83"/>
      <c r="C32" s="89">
        <v>4300</v>
      </c>
      <c r="D32" s="90" t="s">
        <v>15</v>
      </c>
      <c r="E32" s="91"/>
      <c r="F32" s="91"/>
      <c r="G32" s="91"/>
    </row>
    <row r="33" spans="1:7" ht="42.75">
      <c r="A33" s="100"/>
      <c r="B33" s="101">
        <v>85213</v>
      </c>
      <c r="C33" s="100"/>
      <c r="D33" s="105" t="s">
        <v>165</v>
      </c>
      <c r="E33" s="86">
        <f>E35</f>
        <v>1600</v>
      </c>
      <c r="F33" s="86">
        <f>F34</f>
        <v>1600</v>
      </c>
      <c r="G33" s="86">
        <f>G35</f>
        <v>1600</v>
      </c>
    </row>
    <row r="34" spans="1:7" ht="42.75">
      <c r="A34" s="100"/>
      <c r="B34" s="101"/>
      <c r="C34" s="98">
        <v>2010</v>
      </c>
      <c r="D34" s="110" t="s">
        <v>90</v>
      </c>
      <c r="E34" s="106">
        <v>1600</v>
      </c>
      <c r="F34" s="106">
        <v>1600</v>
      </c>
      <c r="G34" s="86"/>
    </row>
    <row r="35" spans="1:7">
      <c r="A35" s="87"/>
      <c r="B35" s="83"/>
      <c r="C35" s="89">
        <v>4130</v>
      </c>
      <c r="D35" s="90" t="s">
        <v>116</v>
      </c>
      <c r="E35" s="91">
        <v>1600</v>
      </c>
      <c r="F35" s="91"/>
      <c r="G35" s="91">
        <v>1600</v>
      </c>
    </row>
    <row r="36" spans="1:7" ht="15" thickBot="1">
      <c r="A36" s="118"/>
      <c r="B36" s="119"/>
      <c r="C36" s="120"/>
      <c r="D36" s="121" t="s">
        <v>154</v>
      </c>
      <c r="E36" s="122">
        <f>E9+E15+E19+E23</f>
        <v>1019705</v>
      </c>
      <c r="F36" s="122">
        <f>F9+F15+F19+F23</f>
        <v>1019705</v>
      </c>
      <c r="G36" s="122">
        <f>G9+G15+G19+G23</f>
        <v>1019705</v>
      </c>
    </row>
    <row r="37" spans="1:7">
      <c r="A37" s="4"/>
      <c r="D37" s="73"/>
      <c r="E37" s="71"/>
    </row>
    <row r="38" spans="1:7">
      <c r="D38" s="74"/>
      <c r="E38" s="71"/>
    </row>
  </sheetData>
  <mergeCells count="12">
    <mergeCell ref="F1:G1"/>
    <mergeCell ref="F2:G2"/>
    <mergeCell ref="F3:G3"/>
    <mergeCell ref="A4:G4"/>
    <mergeCell ref="A5:A7"/>
    <mergeCell ref="B5:B7"/>
    <mergeCell ref="C5:C7"/>
    <mergeCell ref="D5:D7"/>
    <mergeCell ref="E5:E7"/>
    <mergeCell ref="F5:G5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7"/>
  <sheetViews>
    <sheetView view="pageLayout" topLeftCell="A202" zoomScaleSheetLayoutView="100" workbookViewId="0">
      <selection activeCell="G385" sqref="G385:G387"/>
    </sheetView>
  </sheetViews>
  <sheetFormatPr defaultRowHeight="14.25"/>
  <cols>
    <col min="1" max="1" width="3.875" customWidth="1"/>
    <col min="2" max="3" width="5.5" customWidth="1"/>
    <col min="4" max="4" width="18" customWidth="1"/>
    <col min="5" max="5" width="11.125" customWidth="1"/>
    <col min="6" max="6" width="10.75" customWidth="1"/>
    <col min="7" max="7" width="10.625" style="1" customWidth="1"/>
    <col min="8" max="8" width="9.75" style="1" customWidth="1"/>
    <col min="9" max="9" width="11.25" style="1" customWidth="1"/>
    <col min="10" max="10" width="10.875" style="1" customWidth="1"/>
    <col min="11" max="11" width="10.125" customWidth="1"/>
    <col min="12" max="12" width="11.125" customWidth="1"/>
    <col min="13" max="13" width="7.5" customWidth="1"/>
    <col min="14" max="14" width="7.75" customWidth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155" t="s">
        <v>155</v>
      </c>
      <c r="L1" s="155"/>
      <c r="M1" s="155"/>
      <c r="N1" s="2"/>
    </row>
    <row r="2" spans="1:14" ht="37.5" customHeight="1">
      <c r="A2" s="154" t="s">
        <v>206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>
      <c r="A3" s="150" t="s">
        <v>0</v>
      </c>
      <c r="B3" s="142" t="s">
        <v>1</v>
      </c>
      <c r="C3" s="142" t="s">
        <v>2</v>
      </c>
      <c r="D3" s="142" t="s">
        <v>3</v>
      </c>
      <c r="E3" s="147" t="s">
        <v>190</v>
      </c>
      <c r="F3" s="147"/>
      <c r="G3" s="147" t="s">
        <v>186</v>
      </c>
      <c r="H3" s="147"/>
      <c r="I3" s="147" t="s">
        <v>185</v>
      </c>
      <c r="J3" s="147"/>
      <c r="K3" s="153" t="s">
        <v>189</v>
      </c>
      <c r="L3" s="153"/>
      <c r="M3" s="142" t="s">
        <v>194</v>
      </c>
      <c r="N3" s="142" t="s">
        <v>193</v>
      </c>
    </row>
    <row r="4" spans="1:14">
      <c r="A4" s="151"/>
      <c r="B4" s="143"/>
      <c r="C4" s="143"/>
      <c r="D4" s="143"/>
      <c r="E4" s="142" t="s">
        <v>192</v>
      </c>
      <c r="F4" s="142" t="s">
        <v>4</v>
      </c>
      <c r="G4" s="143" t="s">
        <v>187</v>
      </c>
      <c r="H4" s="143" t="s">
        <v>188</v>
      </c>
      <c r="I4" s="142" t="s">
        <v>191</v>
      </c>
      <c r="J4" s="142" t="s">
        <v>4</v>
      </c>
      <c r="K4" s="142" t="s">
        <v>178</v>
      </c>
      <c r="L4" s="142" t="s">
        <v>179</v>
      </c>
      <c r="M4" s="143"/>
      <c r="N4" s="143"/>
    </row>
    <row r="5" spans="1:14" ht="24" customHeight="1">
      <c r="A5" s="152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1" customFormat="1">
      <c r="A6" s="5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</row>
    <row r="7" spans="1:14" ht="24">
      <c r="A7" s="7" t="s">
        <v>5</v>
      </c>
      <c r="B7" s="8"/>
      <c r="C7" s="9"/>
      <c r="D7" s="10" t="s">
        <v>6</v>
      </c>
      <c r="E7" s="11">
        <f t="shared" ref="E7:L7" si="0">E8+E10+E12</f>
        <v>2502000</v>
      </c>
      <c r="F7" s="11">
        <f t="shared" si="0"/>
        <v>591000</v>
      </c>
      <c r="G7" s="11">
        <f t="shared" si="0"/>
        <v>591000</v>
      </c>
      <c r="H7" s="11">
        <f t="shared" si="0"/>
        <v>0</v>
      </c>
      <c r="I7" s="11">
        <f t="shared" si="0"/>
        <v>163000</v>
      </c>
      <c r="J7" s="11">
        <f t="shared" si="0"/>
        <v>187963.19</v>
      </c>
      <c r="K7" s="11">
        <f t="shared" si="0"/>
        <v>136255.17000000001</v>
      </c>
      <c r="L7" s="11">
        <f t="shared" si="0"/>
        <v>187963.19</v>
      </c>
      <c r="M7" s="12">
        <f>IF(I7=0,0,F7/I7)</f>
        <v>3.6257668711656441</v>
      </c>
      <c r="N7" s="13">
        <f>IF(L7=0,0,F7/L7)</f>
        <v>3.1442326553406548</v>
      </c>
    </row>
    <row r="8" spans="1:14" ht="24">
      <c r="A8" s="14"/>
      <c r="B8" s="15" t="s">
        <v>7</v>
      </c>
      <c r="C8" s="16"/>
      <c r="D8" s="17" t="s">
        <v>8</v>
      </c>
      <c r="E8" s="18">
        <f t="shared" ref="E8:L8" si="1">E9</f>
        <v>2500000</v>
      </c>
      <c r="F8" s="18">
        <f t="shared" si="1"/>
        <v>589000</v>
      </c>
      <c r="G8" s="18">
        <f t="shared" si="1"/>
        <v>589000</v>
      </c>
      <c r="H8" s="18"/>
      <c r="I8" s="18">
        <f t="shared" si="1"/>
        <v>161000</v>
      </c>
      <c r="J8" s="18">
        <f t="shared" si="1"/>
        <v>163000</v>
      </c>
      <c r="K8" s="18">
        <f t="shared" si="1"/>
        <v>112424.16</v>
      </c>
      <c r="L8" s="18">
        <f t="shared" si="1"/>
        <v>163000</v>
      </c>
      <c r="M8" s="19">
        <f t="shared" ref="M8:M60" si="2">IF(I8=0,0,F8/I8)</f>
        <v>3.658385093167702</v>
      </c>
      <c r="N8" s="20">
        <f t="shared" ref="N8:N60" si="3">IF(L8=0,0,F8/L8)</f>
        <v>3.6134969325153374</v>
      </c>
    </row>
    <row r="9" spans="1:14" ht="24">
      <c r="A9" s="21"/>
      <c r="B9" s="22"/>
      <c r="C9" s="23">
        <v>6050</v>
      </c>
      <c r="D9" s="24" t="s">
        <v>9</v>
      </c>
      <c r="E9" s="25">
        <v>2500000</v>
      </c>
      <c r="F9" s="26">
        <v>589000</v>
      </c>
      <c r="G9" s="25">
        <v>589000</v>
      </c>
      <c r="H9" s="25"/>
      <c r="I9" s="25">
        <v>161000</v>
      </c>
      <c r="J9" s="25">
        <v>163000</v>
      </c>
      <c r="K9" s="26">
        <v>112424.16</v>
      </c>
      <c r="L9" s="26">
        <v>163000</v>
      </c>
      <c r="M9" s="27">
        <f t="shared" si="2"/>
        <v>3.658385093167702</v>
      </c>
      <c r="N9" s="28">
        <f t="shared" si="3"/>
        <v>3.6134969325153374</v>
      </c>
    </row>
    <row r="10" spans="1:14">
      <c r="A10" s="21"/>
      <c r="B10" s="15" t="s">
        <v>10</v>
      </c>
      <c r="C10" s="16"/>
      <c r="D10" s="17" t="s">
        <v>11</v>
      </c>
      <c r="E10" s="29">
        <f t="shared" ref="E10:L10" si="4">E11</f>
        <v>2000</v>
      </c>
      <c r="F10" s="29">
        <f t="shared" si="4"/>
        <v>2000</v>
      </c>
      <c r="G10" s="29">
        <f t="shared" si="4"/>
        <v>2000</v>
      </c>
      <c r="H10" s="29">
        <f t="shared" si="4"/>
        <v>0</v>
      </c>
      <c r="I10" s="29">
        <f t="shared" si="4"/>
        <v>2000</v>
      </c>
      <c r="J10" s="29">
        <f t="shared" si="4"/>
        <v>2000</v>
      </c>
      <c r="K10" s="29">
        <f t="shared" si="4"/>
        <v>867.82</v>
      </c>
      <c r="L10" s="29">
        <f t="shared" si="4"/>
        <v>2000</v>
      </c>
      <c r="M10" s="19">
        <f t="shared" si="2"/>
        <v>1</v>
      </c>
      <c r="N10" s="20">
        <f t="shared" si="3"/>
        <v>1</v>
      </c>
    </row>
    <row r="11" spans="1:14" ht="60">
      <c r="A11" s="21"/>
      <c r="B11" s="22"/>
      <c r="C11" s="23">
        <v>2850</v>
      </c>
      <c r="D11" s="24" t="s">
        <v>12</v>
      </c>
      <c r="E11" s="25">
        <v>2000</v>
      </c>
      <c r="F11" s="26">
        <v>2000</v>
      </c>
      <c r="G11" s="25">
        <v>2000</v>
      </c>
      <c r="H11" s="25"/>
      <c r="I11" s="25">
        <v>2000</v>
      </c>
      <c r="J11" s="25">
        <v>2000</v>
      </c>
      <c r="K11" s="26">
        <v>867.82</v>
      </c>
      <c r="L11" s="26">
        <v>2000</v>
      </c>
      <c r="M11" s="27">
        <f t="shared" si="2"/>
        <v>1</v>
      </c>
      <c r="N11" s="28">
        <f t="shared" si="3"/>
        <v>1</v>
      </c>
    </row>
    <row r="12" spans="1:14">
      <c r="A12" s="21"/>
      <c r="B12" s="15" t="s">
        <v>13</v>
      </c>
      <c r="C12" s="30"/>
      <c r="D12" s="17" t="s">
        <v>14</v>
      </c>
      <c r="E12" s="18">
        <f>SUM(E13:E14)</f>
        <v>0</v>
      </c>
      <c r="F12" s="18">
        <f t="shared" ref="F12:L12" si="5">SUM(F13:F14)</f>
        <v>0</v>
      </c>
      <c r="G12" s="18">
        <f t="shared" si="5"/>
        <v>0</v>
      </c>
      <c r="H12" s="18">
        <f t="shared" si="5"/>
        <v>0</v>
      </c>
      <c r="I12" s="18">
        <f t="shared" si="5"/>
        <v>0</v>
      </c>
      <c r="J12" s="18">
        <f>SUM(J13:J14)</f>
        <v>22963.19</v>
      </c>
      <c r="K12" s="18">
        <f t="shared" si="5"/>
        <v>22963.19</v>
      </c>
      <c r="L12" s="18">
        <f t="shared" si="5"/>
        <v>22963.19</v>
      </c>
      <c r="M12" s="19">
        <f t="shared" si="2"/>
        <v>0</v>
      </c>
      <c r="N12" s="20">
        <f t="shared" si="3"/>
        <v>0</v>
      </c>
    </row>
    <row r="13" spans="1:14" ht="24">
      <c r="A13" s="21"/>
      <c r="B13" s="15"/>
      <c r="C13" s="23">
        <v>4300</v>
      </c>
      <c r="D13" s="24" t="s">
        <v>15</v>
      </c>
      <c r="E13" s="26"/>
      <c r="F13" s="26"/>
      <c r="G13" s="26"/>
      <c r="H13" s="26"/>
      <c r="I13" s="26"/>
      <c r="J13" s="26">
        <v>450.25</v>
      </c>
      <c r="K13" s="26">
        <v>450.25</v>
      </c>
      <c r="L13" s="26">
        <v>450.25</v>
      </c>
      <c r="M13" s="27">
        <f t="shared" si="2"/>
        <v>0</v>
      </c>
      <c r="N13" s="28">
        <f t="shared" si="3"/>
        <v>0</v>
      </c>
    </row>
    <row r="14" spans="1:14">
      <c r="A14" s="21"/>
      <c r="B14" s="22"/>
      <c r="C14" s="23">
        <v>4430</v>
      </c>
      <c r="D14" s="24" t="s">
        <v>16</v>
      </c>
      <c r="E14" s="26"/>
      <c r="F14" s="26"/>
      <c r="G14" s="26"/>
      <c r="H14" s="26"/>
      <c r="I14" s="26"/>
      <c r="J14" s="26">
        <v>22512.94</v>
      </c>
      <c r="K14" s="26">
        <v>22512.94</v>
      </c>
      <c r="L14" s="26">
        <v>22512.94</v>
      </c>
      <c r="M14" s="27">
        <f t="shared" si="2"/>
        <v>0</v>
      </c>
      <c r="N14" s="28">
        <f t="shared" si="3"/>
        <v>0</v>
      </c>
    </row>
    <row r="15" spans="1:14" ht="60">
      <c r="A15" s="14" t="s">
        <v>17</v>
      </c>
      <c r="B15" s="15"/>
      <c r="C15" s="16"/>
      <c r="D15" s="17" t="s">
        <v>171</v>
      </c>
      <c r="E15" s="18">
        <f t="shared" ref="E15:L15" si="6">E16+E21</f>
        <v>257950</v>
      </c>
      <c r="F15" s="18">
        <f t="shared" si="6"/>
        <v>116153</v>
      </c>
      <c r="G15" s="18">
        <f t="shared" si="6"/>
        <v>116153</v>
      </c>
      <c r="H15" s="18">
        <f t="shared" si="6"/>
        <v>0</v>
      </c>
      <c r="I15" s="18">
        <f t="shared" si="6"/>
        <v>109130</v>
      </c>
      <c r="J15" s="18">
        <f t="shared" si="6"/>
        <v>109130</v>
      </c>
      <c r="K15" s="18">
        <f t="shared" si="6"/>
        <v>97011.49</v>
      </c>
      <c r="L15" s="18">
        <f t="shared" si="6"/>
        <v>135625</v>
      </c>
      <c r="M15" s="19">
        <f t="shared" si="2"/>
        <v>1.0643544396591222</v>
      </c>
      <c r="N15" s="20">
        <f t="shared" si="3"/>
        <v>0.8564276497695853</v>
      </c>
    </row>
    <row r="16" spans="1:14">
      <c r="A16" s="21"/>
      <c r="B16" s="15" t="s">
        <v>18</v>
      </c>
      <c r="C16" s="16"/>
      <c r="D16" s="17" t="s">
        <v>19</v>
      </c>
      <c r="E16" s="18">
        <f t="shared" ref="E16:L16" si="7">SUM(E17:E20)</f>
        <v>177000</v>
      </c>
      <c r="F16" s="18">
        <f t="shared" si="7"/>
        <v>40358</v>
      </c>
      <c r="G16" s="18">
        <f t="shared" si="7"/>
        <v>40358</v>
      </c>
      <c r="H16" s="18">
        <f t="shared" si="7"/>
        <v>0</v>
      </c>
      <c r="I16" s="18">
        <f t="shared" si="7"/>
        <v>42530</v>
      </c>
      <c r="J16" s="18">
        <f t="shared" si="7"/>
        <v>42530</v>
      </c>
      <c r="K16" s="18">
        <f t="shared" si="7"/>
        <v>35779.360000000001</v>
      </c>
      <c r="L16" s="18">
        <f t="shared" si="7"/>
        <v>55530</v>
      </c>
      <c r="M16" s="19">
        <f t="shared" si="2"/>
        <v>0.94893016694098287</v>
      </c>
      <c r="N16" s="20">
        <f t="shared" si="3"/>
        <v>0.72677831802629211</v>
      </c>
    </row>
    <row r="17" spans="1:14" ht="24">
      <c r="A17" s="21"/>
      <c r="B17" s="22"/>
      <c r="C17" s="23">
        <v>4170</v>
      </c>
      <c r="D17" s="24" t="s">
        <v>195</v>
      </c>
      <c r="E17" s="25"/>
      <c r="F17" s="25"/>
      <c r="G17" s="25"/>
      <c r="H17" s="25"/>
      <c r="I17" s="25">
        <v>4130</v>
      </c>
      <c r="J17" s="25">
        <v>4130</v>
      </c>
      <c r="K17" s="25">
        <v>3141.6</v>
      </c>
      <c r="L17" s="25">
        <v>4130</v>
      </c>
      <c r="M17" s="27">
        <f t="shared" si="2"/>
        <v>0</v>
      </c>
      <c r="N17" s="28">
        <f t="shared" si="3"/>
        <v>0</v>
      </c>
    </row>
    <row r="18" spans="1:14" ht="24">
      <c r="A18" s="21"/>
      <c r="B18" s="22"/>
      <c r="C18" s="23">
        <v>4210</v>
      </c>
      <c r="D18" s="24" t="s">
        <v>26</v>
      </c>
      <c r="E18" s="25">
        <v>25000</v>
      </c>
      <c r="F18" s="25">
        <v>25000</v>
      </c>
      <c r="G18" s="25">
        <v>25000</v>
      </c>
      <c r="H18" s="25"/>
      <c r="I18" s="25">
        <v>20000</v>
      </c>
      <c r="J18" s="25">
        <v>25000</v>
      </c>
      <c r="K18" s="25">
        <v>19487.95</v>
      </c>
      <c r="L18" s="25">
        <v>35000</v>
      </c>
      <c r="M18" s="27">
        <f t="shared" si="2"/>
        <v>1.25</v>
      </c>
      <c r="N18" s="28">
        <f t="shared" si="3"/>
        <v>0.7142857142857143</v>
      </c>
    </row>
    <row r="19" spans="1:14" s="1" customFormat="1" ht="24">
      <c r="A19" s="21"/>
      <c r="B19" s="22"/>
      <c r="C19" s="23">
        <v>4300</v>
      </c>
      <c r="D19" s="24" t="s">
        <v>15</v>
      </c>
      <c r="E19" s="25">
        <v>150000</v>
      </c>
      <c r="F19" s="26">
        <v>13400</v>
      </c>
      <c r="G19" s="26">
        <v>13400</v>
      </c>
      <c r="H19" s="25"/>
      <c r="I19" s="25">
        <v>16400</v>
      </c>
      <c r="J19" s="25">
        <v>11400</v>
      </c>
      <c r="K19" s="25">
        <v>11191.81</v>
      </c>
      <c r="L19" s="26">
        <v>14400</v>
      </c>
      <c r="M19" s="27">
        <f t="shared" si="2"/>
        <v>0.81707317073170727</v>
      </c>
      <c r="N19" s="28">
        <f t="shared" si="3"/>
        <v>0.93055555555555558</v>
      </c>
    </row>
    <row r="20" spans="1:14">
      <c r="A20" s="21"/>
      <c r="B20" s="22"/>
      <c r="C20" s="23">
        <v>4430</v>
      </c>
      <c r="D20" s="24" t="s">
        <v>16</v>
      </c>
      <c r="E20" s="25">
        <v>2000</v>
      </c>
      <c r="F20" s="26">
        <v>1958</v>
      </c>
      <c r="G20" s="26">
        <v>1958</v>
      </c>
      <c r="H20" s="25"/>
      <c r="I20" s="25">
        <v>2000</v>
      </c>
      <c r="J20" s="25">
        <v>2000</v>
      </c>
      <c r="K20" s="26">
        <v>1958</v>
      </c>
      <c r="L20" s="26">
        <v>2000</v>
      </c>
      <c r="M20" s="27">
        <f t="shared" si="2"/>
        <v>0.97899999999999998</v>
      </c>
      <c r="N20" s="28">
        <f t="shared" si="3"/>
        <v>0.97899999999999998</v>
      </c>
    </row>
    <row r="21" spans="1:14">
      <c r="A21" s="21"/>
      <c r="B21" s="15" t="s">
        <v>29</v>
      </c>
      <c r="C21" s="16"/>
      <c r="D21" s="17" t="s">
        <v>30</v>
      </c>
      <c r="E21" s="18">
        <f t="shared" ref="E21:L21" si="8">SUM(E22:E26)</f>
        <v>80950</v>
      </c>
      <c r="F21" s="18">
        <f t="shared" si="8"/>
        <v>75795</v>
      </c>
      <c r="G21" s="18">
        <f t="shared" si="8"/>
        <v>75795</v>
      </c>
      <c r="H21" s="18">
        <f t="shared" si="8"/>
        <v>0</v>
      </c>
      <c r="I21" s="18">
        <f t="shared" si="8"/>
        <v>66600</v>
      </c>
      <c r="J21" s="18">
        <f t="shared" si="8"/>
        <v>66600</v>
      </c>
      <c r="K21" s="18">
        <f t="shared" si="8"/>
        <v>61232.130000000005</v>
      </c>
      <c r="L21" s="18">
        <f t="shared" si="8"/>
        <v>80095</v>
      </c>
      <c r="M21" s="19">
        <f t="shared" si="2"/>
        <v>1.138063063063063</v>
      </c>
      <c r="N21" s="20">
        <f t="shared" si="3"/>
        <v>0.9463137524190024</v>
      </c>
    </row>
    <row r="22" spans="1:14" ht="24">
      <c r="A22" s="21"/>
      <c r="B22" s="15"/>
      <c r="C22" s="23">
        <v>4210</v>
      </c>
      <c r="D22" s="24" t="s">
        <v>26</v>
      </c>
      <c r="E22" s="25">
        <v>4500</v>
      </c>
      <c r="F22" s="25">
        <v>4500</v>
      </c>
      <c r="G22" s="25">
        <v>4500</v>
      </c>
      <c r="H22" s="25"/>
      <c r="I22" s="25">
        <v>7000</v>
      </c>
      <c r="J22" s="25">
        <v>4500</v>
      </c>
      <c r="K22" s="25">
        <v>3701.48</v>
      </c>
      <c r="L22" s="25">
        <v>9500</v>
      </c>
      <c r="M22" s="27">
        <f t="shared" si="2"/>
        <v>0.6428571428571429</v>
      </c>
      <c r="N22" s="28">
        <f t="shared" si="3"/>
        <v>0.47368421052631576</v>
      </c>
    </row>
    <row r="23" spans="1:14">
      <c r="A23" s="21"/>
      <c r="B23" s="15"/>
      <c r="C23" s="23">
        <v>4260</v>
      </c>
      <c r="D23" s="24" t="s">
        <v>31</v>
      </c>
      <c r="E23" s="25">
        <v>50000</v>
      </c>
      <c r="F23" s="25">
        <v>44850</v>
      </c>
      <c r="G23" s="25">
        <v>44850</v>
      </c>
      <c r="H23" s="25"/>
      <c r="I23" s="25">
        <v>24000</v>
      </c>
      <c r="J23" s="25">
        <v>35650</v>
      </c>
      <c r="K23" s="25">
        <v>31958.75</v>
      </c>
      <c r="L23" s="25">
        <v>43650</v>
      </c>
      <c r="M23" s="27">
        <f t="shared" si="2"/>
        <v>1.8687499999999999</v>
      </c>
      <c r="N23" s="28">
        <f t="shared" si="3"/>
        <v>1.0274914089347078</v>
      </c>
    </row>
    <row r="24" spans="1:14" ht="24">
      <c r="A24" s="21"/>
      <c r="B24" s="15"/>
      <c r="C24" s="23">
        <v>4300</v>
      </c>
      <c r="D24" s="24" t="s">
        <v>15</v>
      </c>
      <c r="E24" s="25">
        <v>7200</v>
      </c>
      <c r="F24" s="25">
        <v>7200</v>
      </c>
      <c r="G24" s="25">
        <v>7200</v>
      </c>
      <c r="H24" s="25"/>
      <c r="I24" s="25">
        <v>13600</v>
      </c>
      <c r="J24" s="25">
        <v>7200</v>
      </c>
      <c r="K24" s="25">
        <v>6473.4</v>
      </c>
      <c r="L24" s="25">
        <v>7700</v>
      </c>
      <c r="M24" s="27">
        <f t="shared" si="2"/>
        <v>0.52941176470588236</v>
      </c>
      <c r="N24" s="28">
        <f t="shared" si="3"/>
        <v>0.93506493506493504</v>
      </c>
    </row>
    <row r="25" spans="1:14" ht="48">
      <c r="A25" s="21"/>
      <c r="B25" s="15"/>
      <c r="C25" s="23">
        <v>4370</v>
      </c>
      <c r="D25" s="24" t="s">
        <v>32</v>
      </c>
      <c r="E25" s="25">
        <v>500</v>
      </c>
      <c r="F25" s="25">
        <v>500</v>
      </c>
      <c r="G25" s="25">
        <v>500</v>
      </c>
      <c r="H25" s="25"/>
      <c r="I25" s="25">
        <v>500</v>
      </c>
      <c r="J25" s="25">
        <v>500</v>
      </c>
      <c r="K25" s="25">
        <v>353.5</v>
      </c>
      <c r="L25" s="25">
        <v>500</v>
      </c>
      <c r="M25" s="27">
        <f t="shared" si="2"/>
        <v>1</v>
      </c>
      <c r="N25" s="28">
        <f t="shared" si="3"/>
        <v>1</v>
      </c>
    </row>
    <row r="26" spans="1:14">
      <c r="A26" s="21"/>
      <c r="B26" s="15"/>
      <c r="C26" s="23">
        <v>4430</v>
      </c>
      <c r="D26" s="24" t="s">
        <v>16</v>
      </c>
      <c r="E26" s="25">
        <v>18750</v>
      </c>
      <c r="F26" s="25">
        <v>18745</v>
      </c>
      <c r="G26" s="25">
        <v>18745</v>
      </c>
      <c r="H26" s="25"/>
      <c r="I26" s="25">
        <v>21500</v>
      </c>
      <c r="J26" s="25">
        <v>18750</v>
      </c>
      <c r="K26" s="25">
        <v>18745</v>
      </c>
      <c r="L26" s="25">
        <v>18745</v>
      </c>
      <c r="M26" s="27">
        <f t="shared" si="2"/>
        <v>0.87186046511627902</v>
      </c>
      <c r="N26" s="28">
        <f t="shared" si="3"/>
        <v>1</v>
      </c>
    </row>
    <row r="27" spans="1:14" ht="24">
      <c r="A27" s="14" t="s">
        <v>35</v>
      </c>
      <c r="B27" s="15"/>
      <c r="C27" s="16"/>
      <c r="D27" s="17" t="s">
        <v>36</v>
      </c>
      <c r="E27" s="18">
        <f>E28+E30+E32+E36</f>
        <v>1360232</v>
      </c>
      <c r="F27" s="18">
        <f t="shared" ref="F27:L27" si="9">F28+F30+F32+F36</f>
        <v>538132</v>
      </c>
      <c r="G27" s="18">
        <f t="shared" si="9"/>
        <v>538132</v>
      </c>
      <c r="H27" s="18">
        <f t="shared" si="9"/>
        <v>0</v>
      </c>
      <c r="I27" s="18">
        <f t="shared" si="9"/>
        <v>1877000</v>
      </c>
      <c r="J27" s="18">
        <f>J28+J30+J32+J36</f>
        <v>2212194</v>
      </c>
      <c r="K27" s="18">
        <f t="shared" si="9"/>
        <v>1874110.3599999999</v>
      </c>
      <c r="L27" s="18">
        <f t="shared" si="9"/>
        <v>2234425</v>
      </c>
      <c r="M27" s="19">
        <f t="shared" si="2"/>
        <v>0.28669792221630264</v>
      </c>
      <c r="N27" s="20">
        <f t="shared" si="3"/>
        <v>0.2408369043489936</v>
      </c>
    </row>
    <row r="28" spans="1:14" ht="24">
      <c r="A28" s="14"/>
      <c r="B28" s="15">
        <v>60004</v>
      </c>
      <c r="C28" s="16"/>
      <c r="D28" s="17" t="s">
        <v>37</v>
      </c>
      <c r="E28" s="18">
        <f>E29</f>
        <v>170932</v>
      </c>
      <c r="F28" s="18">
        <f t="shared" ref="F28:L28" si="10">F29</f>
        <v>170932</v>
      </c>
      <c r="G28" s="18">
        <f t="shared" si="10"/>
        <v>170932</v>
      </c>
      <c r="H28" s="18">
        <f t="shared" si="10"/>
        <v>0</v>
      </c>
      <c r="I28" s="18">
        <f t="shared" si="10"/>
        <v>65000</v>
      </c>
      <c r="J28" s="18">
        <f>J29</f>
        <v>106210</v>
      </c>
      <c r="K28" s="18">
        <f t="shared" si="10"/>
        <v>53104.98</v>
      </c>
      <c r="L28" s="18">
        <f t="shared" si="10"/>
        <v>116262</v>
      </c>
      <c r="M28" s="19">
        <f t="shared" si="2"/>
        <v>2.6297230769230771</v>
      </c>
      <c r="N28" s="20">
        <f t="shared" si="3"/>
        <v>1.4702310299151915</v>
      </c>
    </row>
    <row r="29" spans="1:14" s="1" customFormat="1" ht="24">
      <c r="A29" s="21"/>
      <c r="B29" s="21"/>
      <c r="C29" s="23">
        <v>4300</v>
      </c>
      <c r="D29" s="24" t="s">
        <v>15</v>
      </c>
      <c r="E29" s="25">
        <v>170932</v>
      </c>
      <c r="F29" s="25">
        <v>170932</v>
      </c>
      <c r="G29" s="25">
        <v>170932</v>
      </c>
      <c r="H29" s="25"/>
      <c r="I29" s="25">
        <v>65000</v>
      </c>
      <c r="J29" s="25">
        <v>106210</v>
      </c>
      <c r="K29" s="25">
        <v>53104.98</v>
      </c>
      <c r="L29" s="25">
        <v>116262</v>
      </c>
      <c r="M29" s="27">
        <f t="shared" si="2"/>
        <v>2.6297230769230771</v>
      </c>
      <c r="N29" s="28">
        <f t="shared" si="3"/>
        <v>1.4702310299151915</v>
      </c>
    </row>
    <row r="30" spans="1:14" ht="24">
      <c r="A30" s="21"/>
      <c r="B30" s="14" t="s">
        <v>38</v>
      </c>
      <c r="C30" s="30"/>
      <c r="D30" s="17" t="s">
        <v>39</v>
      </c>
      <c r="E30" s="18">
        <f>E31</f>
        <v>102900</v>
      </c>
      <c r="F30" s="18">
        <f t="shared" ref="F30:L30" si="11">F31</f>
        <v>102900</v>
      </c>
      <c r="G30" s="18">
        <f t="shared" si="11"/>
        <v>102900</v>
      </c>
      <c r="H30" s="18">
        <f t="shared" si="11"/>
        <v>0</v>
      </c>
      <c r="I30" s="18">
        <f t="shared" si="11"/>
        <v>100000</v>
      </c>
      <c r="J30" s="18">
        <f>J31</f>
        <v>100000</v>
      </c>
      <c r="K30" s="18">
        <f t="shared" si="11"/>
        <v>100000</v>
      </c>
      <c r="L30" s="18">
        <f t="shared" si="11"/>
        <v>100000</v>
      </c>
      <c r="M30" s="19">
        <f t="shared" si="2"/>
        <v>1.0289999999999999</v>
      </c>
      <c r="N30" s="20">
        <f t="shared" si="3"/>
        <v>1.0289999999999999</v>
      </c>
    </row>
    <row r="31" spans="1:14" ht="24">
      <c r="A31" s="21"/>
      <c r="B31" s="21"/>
      <c r="C31" s="23">
        <v>4300</v>
      </c>
      <c r="D31" s="24" t="s">
        <v>15</v>
      </c>
      <c r="E31" s="25">
        <v>102900</v>
      </c>
      <c r="F31" s="25">
        <v>102900</v>
      </c>
      <c r="G31" s="25">
        <v>102900</v>
      </c>
      <c r="H31" s="25"/>
      <c r="I31" s="25">
        <v>100000</v>
      </c>
      <c r="J31" s="25">
        <v>100000</v>
      </c>
      <c r="K31" s="25">
        <v>100000</v>
      </c>
      <c r="L31" s="25">
        <v>100000</v>
      </c>
      <c r="M31" s="27">
        <f t="shared" si="2"/>
        <v>1.0289999999999999</v>
      </c>
      <c r="N31" s="28">
        <f t="shared" si="3"/>
        <v>1.0289999999999999</v>
      </c>
    </row>
    <row r="32" spans="1:14">
      <c r="A32" s="21"/>
      <c r="B32" s="15">
        <v>60016</v>
      </c>
      <c r="C32" s="16"/>
      <c r="D32" s="17" t="s">
        <v>40</v>
      </c>
      <c r="E32" s="18">
        <f>SUM(E33:E35)</f>
        <v>1086400</v>
      </c>
      <c r="F32" s="18">
        <f t="shared" ref="F32:L32" si="12">SUM(F33:F35)</f>
        <v>264300</v>
      </c>
      <c r="G32" s="18">
        <f t="shared" si="12"/>
        <v>264300</v>
      </c>
      <c r="H32" s="18">
        <f t="shared" si="12"/>
        <v>0</v>
      </c>
      <c r="I32" s="18">
        <f t="shared" si="12"/>
        <v>1712000</v>
      </c>
      <c r="J32" s="18">
        <f>SUM(J33:J35)</f>
        <v>1828719</v>
      </c>
      <c r="K32" s="18">
        <f t="shared" si="12"/>
        <v>1717345.38</v>
      </c>
      <c r="L32" s="18">
        <f t="shared" si="12"/>
        <v>1840898</v>
      </c>
      <c r="M32" s="19">
        <f t="shared" si="2"/>
        <v>0.15438084112149533</v>
      </c>
      <c r="N32" s="20">
        <f t="shared" si="3"/>
        <v>0.14357123534275121</v>
      </c>
    </row>
    <row r="33" spans="1:14" ht="24">
      <c r="A33" s="21"/>
      <c r="B33" s="15"/>
      <c r="C33" s="23">
        <v>4210</v>
      </c>
      <c r="D33" s="24" t="s">
        <v>26</v>
      </c>
      <c r="E33" s="25">
        <v>2000</v>
      </c>
      <c r="F33" s="25">
        <v>2000</v>
      </c>
      <c r="G33" s="25">
        <v>2000</v>
      </c>
      <c r="H33" s="25"/>
      <c r="I33" s="25"/>
      <c r="J33" s="25">
        <v>2000</v>
      </c>
      <c r="K33" s="25">
        <v>983.47</v>
      </c>
      <c r="L33" s="25">
        <v>2000</v>
      </c>
      <c r="M33" s="27">
        <f t="shared" si="2"/>
        <v>0</v>
      </c>
      <c r="N33" s="28">
        <f t="shared" si="3"/>
        <v>1</v>
      </c>
    </row>
    <row r="34" spans="1:14" ht="24">
      <c r="A34" s="21"/>
      <c r="B34" s="15"/>
      <c r="C34" s="23">
        <v>4300</v>
      </c>
      <c r="D34" s="24" t="s">
        <v>15</v>
      </c>
      <c r="E34" s="25">
        <v>242300</v>
      </c>
      <c r="F34" s="25">
        <v>242300</v>
      </c>
      <c r="G34" s="25">
        <v>242300</v>
      </c>
      <c r="H34" s="25"/>
      <c r="I34" s="25">
        <v>186300</v>
      </c>
      <c r="J34" s="25">
        <v>242300</v>
      </c>
      <c r="K34" s="25">
        <v>156404</v>
      </c>
      <c r="L34" s="25">
        <v>254300</v>
      </c>
      <c r="M34" s="27">
        <f t="shared" si="2"/>
        <v>1.3005904455179818</v>
      </c>
      <c r="N34" s="28">
        <f t="shared" si="3"/>
        <v>0.95281163979551708</v>
      </c>
    </row>
    <row r="35" spans="1:14" ht="24">
      <c r="A35" s="21"/>
      <c r="B35" s="22"/>
      <c r="C35" s="23">
        <v>6050</v>
      </c>
      <c r="D35" s="24" t="s">
        <v>9</v>
      </c>
      <c r="E35" s="25">
        <v>842100</v>
      </c>
      <c r="F35" s="25">
        <v>20000</v>
      </c>
      <c r="G35" s="25">
        <v>20000</v>
      </c>
      <c r="H35" s="25"/>
      <c r="I35" s="25">
        <v>1525700</v>
      </c>
      <c r="J35" s="25">
        <v>1584419</v>
      </c>
      <c r="K35" s="25">
        <v>1559957.91</v>
      </c>
      <c r="L35" s="25">
        <v>1584598</v>
      </c>
      <c r="M35" s="27">
        <f t="shared" si="2"/>
        <v>1.3108736973192633E-2</v>
      </c>
      <c r="N35" s="28">
        <f t="shared" si="3"/>
        <v>1.2621497692159147E-2</v>
      </c>
    </row>
    <row r="36" spans="1:14" ht="24">
      <c r="A36" s="21"/>
      <c r="B36" s="15" t="s">
        <v>41</v>
      </c>
      <c r="C36" s="31"/>
      <c r="D36" s="17" t="s">
        <v>42</v>
      </c>
      <c r="E36" s="18">
        <f>E37</f>
        <v>0</v>
      </c>
      <c r="F36" s="18">
        <f t="shared" ref="F36:L36" si="13">F37</f>
        <v>0</v>
      </c>
      <c r="G36" s="18">
        <f t="shared" si="13"/>
        <v>0</v>
      </c>
      <c r="H36" s="18">
        <f t="shared" si="13"/>
        <v>0</v>
      </c>
      <c r="I36" s="18">
        <f t="shared" si="13"/>
        <v>0</v>
      </c>
      <c r="J36" s="18">
        <f>J37</f>
        <v>177265</v>
      </c>
      <c r="K36" s="18">
        <f t="shared" si="13"/>
        <v>3660</v>
      </c>
      <c r="L36" s="18">
        <f t="shared" si="13"/>
        <v>177265</v>
      </c>
      <c r="M36" s="19">
        <f t="shared" si="2"/>
        <v>0</v>
      </c>
      <c r="N36" s="20">
        <f t="shared" si="3"/>
        <v>0</v>
      </c>
    </row>
    <row r="37" spans="1:14" ht="24">
      <c r="A37" s="21"/>
      <c r="B37" s="22"/>
      <c r="C37" s="23">
        <v>4300</v>
      </c>
      <c r="D37" s="24" t="s">
        <v>15</v>
      </c>
      <c r="E37" s="25"/>
      <c r="F37" s="25"/>
      <c r="G37" s="25"/>
      <c r="H37" s="25"/>
      <c r="I37" s="25"/>
      <c r="J37" s="25">
        <v>177265</v>
      </c>
      <c r="K37" s="25">
        <v>3660</v>
      </c>
      <c r="L37" s="25">
        <v>177265</v>
      </c>
      <c r="M37" s="27">
        <f t="shared" si="2"/>
        <v>0</v>
      </c>
      <c r="N37" s="28">
        <f t="shared" si="3"/>
        <v>0</v>
      </c>
    </row>
    <row r="38" spans="1:14" ht="24">
      <c r="A38" s="14" t="s">
        <v>43</v>
      </c>
      <c r="B38" s="15"/>
      <c r="C38" s="16"/>
      <c r="D38" s="17" t="s">
        <v>44</v>
      </c>
      <c r="E38" s="18">
        <f>E39+E42</f>
        <v>2101781</v>
      </c>
      <c r="F38" s="18">
        <f t="shared" ref="F38:L38" si="14">F39+F42</f>
        <v>337381</v>
      </c>
      <c r="G38" s="18">
        <f t="shared" si="14"/>
        <v>337381</v>
      </c>
      <c r="H38" s="18">
        <f t="shared" si="14"/>
        <v>0</v>
      </c>
      <c r="I38" s="18">
        <f t="shared" si="14"/>
        <v>340000</v>
      </c>
      <c r="J38" s="18">
        <f>J39+J42</f>
        <v>407500</v>
      </c>
      <c r="K38" s="18">
        <f t="shared" si="14"/>
        <v>242093.99000000002</v>
      </c>
      <c r="L38" s="18">
        <f t="shared" si="14"/>
        <v>524209.32</v>
      </c>
      <c r="M38" s="19">
        <f t="shared" si="2"/>
        <v>0.99229705882352937</v>
      </c>
      <c r="N38" s="20">
        <f t="shared" si="3"/>
        <v>0.64359977422759285</v>
      </c>
    </row>
    <row r="39" spans="1:14" ht="24">
      <c r="A39" s="21"/>
      <c r="B39" s="15">
        <v>70005</v>
      </c>
      <c r="C39" s="16"/>
      <c r="D39" s="17" t="s">
        <v>45</v>
      </c>
      <c r="E39" s="18">
        <f>E40+E41</f>
        <v>125681</v>
      </c>
      <c r="F39" s="18">
        <f t="shared" ref="F39:L39" si="15">F40+F41</f>
        <v>54681</v>
      </c>
      <c r="G39" s="18">
        <f t="shared" si="15"/>
        <v>54681</v>
      </c>
      <c r="H39" s="18">
        <f t="shared" si="15"/>
        <v>0</v>
      </c>
      <c r="I39" s="18">
        <f t="shared" si="15"/>
        <v>20000</v>
      </c>
      <c r="J39" s="18">
        <f>J40+J41</f>
        <v>46000</v>
      </c>
      <c r="K39" s="18">
        <f t="shared" si="15"/>
        <v>44128.56</v>
      </c>
      <c r="L39" s="18">
        <f t="shared" si="15"/>
        <v>54000</v>
      </c>
      <c r="M39" s="19">
        <f t="shared" si="2"/>
        <v>2.7340499999999999</v>
      </c>
      <c r="N39" s="20">
        <f t="shared" si="3"/>
        <v>1.0126111111111111</v>
      </c>
    </row>
    <row r="40" spans="1:14" s="1" customFormat="1" ht="24">
      <c r="A40" s="21"/>
      <c r="B40" s="22"/>
      <c r="C40" s="23">
        <v>4300</v>
      </c>
      <c r="D40" s="24" t="s">
        <v>15</v>
      </c>
      <c r="E40" s="25">
        <v>125000</v>
      </c>
      <c r="F40" s="25">
        <v>54000</v>
      </c>
      <c r="G40" s="25">
        <v>54000</v>
      </c>
      <c r="H40" s="25"/>
      <c r="I40" s="25">
        <v>20000</v>
      </c>
      <c r="J40" s="25">
        <v>45319</v>
      </c>
      <c r="K40" s="25">
        <v>43448.04</v>
      </c>
      <c r="L40" s="25">
        <v>53319</v>
      </c>
      <c r="M40" s="27">
        <f t="shared" si="2"/>
        <v>2.7</v>
      </c>
      <c r="N40" s="28">
        <f t="shared" si="3"/>
        <v>1.0127721825240534</v>
      </c>
    </row>
    <row r="41" spans="1:14" s="1" customFormat="1" ht="48">
      <c r="A41" s="21"/>
      <c r="B41" s="22"/>
      <c r="C41" s="23">
        <v>4520</v>
      </c>
      <c r="D41" s="24" t="s">
        <v>95</v>
      </c>
      <c r="E41" s="25">
        <v>681</v>
      </c>
      <c r="F41" s="25">
        <v>681</v>
      </c>
      <c r="G41" s="25">
        <v>681</v>
      </c>
      <c r="H41" s="25"/>
      <c r="I41" s="25"/>
      <c r="J41" s="25">
        <v>681</v>
      </c>
      <c r="K41" s="25">
        <v>680.52</v>
      </c>
      <c r="L41" s="25">
        <v>681</v>
      </c>
      <c r="M41" s="27">
        <f t="shared" si="2"/>
        <v>0</v>
      </c>
      <c r="N41" s="28">
        <f t="shared" si="3"/>
        <v>1</v>
      </c>
    </row>
    <row r="42" spans="1:14">
      <c r="A42" s="32"/>
      <c r="B42" s="33">
        <v>70095</v>
      </c>
      <c r="C42" s="34"/>
      <c r="D42" s="35" t="s">
        <v>14</v>
      </c>
      <c r="E42" s="18">
        <f t="shared" ref="E42:L42" si="16">SUM(E43:E61)</f>
        <v>1976100</v>
      </c>
      <c r="F42" s="18">
        <f t="shared" si="16"/>
        <v>282700</v>
      </c>
      <c r="G42" s="18">
        <f t="shared" si="16"/>
        <v>282700</v>
      </c>
      <c r="H42" s="18">
        <f t="shared" si="16"/>
        <v>0</v>
      </c>
      <c r="I42" s="18">
        <f t="shared" si="16"/>
        <v>320000</v>
      </c>
      <c r="J42" s="18">
        <f t="shared" si="16"/>
        <v>361500</v>
      </c>
      <c r="K42" s="18">
        <f t="shared" si="16"/>
        <v>197965.43000000002</v>
      </c>
      <c r="L42" s="18">
        <f t="shared" si="16"/>
        <v>470209.32</v>
      </c>
      <c r="M42" s="19">
        <f t="shared" si="2"/>
        <v>0.88343749999999999</v>
      </c>
      <c r="N42" s="20">
        <f t="shared" si="3"/>
        <v>0.60122160062671659</v>
      </c>
    </row>
    <row r="43" spans="1:14" ht="24">
      <c r="A43" s="21"/>
      <c r="B43" s="15"/>
      <c r="C43" s="23">
        <v>4170</v>
      </c>
      <c r="D43" s="24" t="s">
        <v>25</v>
      </c>
      <c r="E43" s="25">
        <v>2000</v>
      </c>
      <c r="F43" s="25"/>
      <c r="G43" s="25"/>
      <c r="H43" s="25"/>
      <c r="I43" s="25">
        <v>2000</v>
      </c>
      <c r="J43" s="25">
        <v>2000</v>
      </c>
      <c r="K43" s="25">
        <v>567.99</v>
      </c>
      <c r="L43" s="25">
        <v>723.32</v>
      </c>
      <c r="M43" s="27">
        <f t="shared" si="2"/>
        <v>0</v>
      </c>
      <c r="N43" s="28">
        <f t="shared" si="3"/>
        <v>0</v>
      </c>
    </row>
    <row r="44" spans="1:14" ht="24">
      <c r="A44" s="21"/>
      <c r="B44" s="15"/>
      <c r="C44" s="23">
        <v>4210</v>
      </c>
      <c r="D44" s="24" t="s">
        <v>26</v>
      </c>
      <c r="E44" s="25">
        <v>121500</v>
      </c>
      <c r="F44" s="25">
        <v>100000</v>
      </c>
      <c r="G44" s="25">
        <v>100000</v>
      </c>
      <c r="H44" s="25"/>
      <c r="I44" s="25">
        <v>160000</v>
      </c>
      <c r="J44" s="25">
        <v>121500</v>
      </c>
      <c r="K44" s="25">
        <v>59636.35</v>
      </c>
      <c r="L44" s="25">
        <v>120500</v>
      </c>
      <c r="M44" s="27">
        <f t="shared" si="2"/>
        <v>0.625</v>
      </c>
      <c r="N44" s="28">
        <f t="shared" si="3"/>
        <v>0.82987551867219922</v>
      </c>
    </row>
    <row r="45" spans="1:14" s="1" customFormat="1">
      <c r="A45" s="21"/>
      <c r="B45" s="15"/>
      <c r="C45" s="23"/>
      <c r="D45" s="24" t="s">
        <v>214</v>
      </c>
      <c r="E45" s="25">
        <v>568000</v>
      </c>
      <c r="F45" s="25"/>
      <c r="G45" s="25"/>
      <c r="H45" s="25"/>
      <c r="I45" s="25"/>
      <c r="J45" s="25"/>
      <c r="K45" s="25"/>
      <c r="L45" s="25"/>
      <c r="M45" s="27"/>
      <c r="N45" s="28"/>
    </row>
    <row r="46" spans="1:14" s="1" customFormat="1">
      <c r="A46" s="21"/>
      <c r="B46" s="15"/>
      <c r="C46" s="23"/>
      <c r="D46" s="24" t="s">
        <v>215</v>
      </c>
      <c r="E46" s="25">
        <v>100000</v>
      </c>
      <c r="F46" s="25"/>
      <c r="G46" s="25"/>
      <c r="H46" s="25"/>
      <c r="I46" s="25"/>
      <c r="J46" s="25"/>
      <c r="K46" s="25"/>
      <c r="L46" s="25"/>
      <c r="M46" s="27"/>
      <c r="N46" s="28"/>
    </row>
    <row r="47" spans="1:14" s="1" customFormat="1">
      <c r="A47" s="21"/>
      <c r="B47" s="15"/>
      <c r="C47" s="23"/>
      <c r="D47" s="24" t="s">
        <v>216</v>
      </c>
      <c r="E47" s="25"/>
      <c r="F47" s="25"/>
      <c r="G47" s="25"/>
      <c r="H47" s="25"/>
      <c r="I47" s="25"/>
      <c r="J47" s="25"/>
      <c r="K47" s="25"/>
      <c r="L47" s="25"/>
      <c r="M47" s="27"/>
      <c r="N47" s="28"/>
    </row>
    <row r="48" spans="1:14">
      <c r="A48" s="21"/>
      <c r="B48" s="15"/>
      <c r="C48" s="23">
        <v>4260</v>
      </c>
      <c r="D48" s="24" t="s">
        <v>31</v>
      </c>
      <c r="E48" s="25">
        <v>25000</v>
      </c>
      <c r="F48" s="25">
        <v>25000</v>
      </c>
      <c r="G48" s="25">
        <v>25000</v>
      </c>
      <c r="H48" s="25"/>
      <c r="I48" s="25">
        <v>20000</v>
      </c>
      <c r="J48" s="25">
        <v>25000</v>
      </c>
      <c r="K48" s="25">
        <v>16911.169999999998</v>
      </c>
      <c r="L48" s="25">
        <v>25000</v>
      </c>
      <c r="M48" s="27">
        <f t="shared" si="2"/>
        <v>1.25</v>
      </c>
      <c r="N48" s="28">
        <f t="shared" si="3"/>
        <v>1</v>
      </c>
    </row>
    <row r="49" spans="1:14" ht="24">
      <c r="A49" s="21"/>
      <c r="B49" s="22"/>
      <c r="C49" s="23">
        <v>4270</v>
      </c>
      <c r="D49" s="24" t="s">
        <v>46</v>
      </c>
      <c r="E49" s="25">
        <v>20000</v>
      </c>
      <c r="F49" s="25">
        <v>20000</v>
      </c>
      <c r="G49" s="25">
        <v>20000</v>
      </c>
      <c r="H49" s="25"/>
      <c r="I49" s="25">
        <v>20000</v>
      </c>
      <c r="J49" s="25">
        <v>20000</v>
      </c>
      <c r="K49" s="25">
        <v>18140.18</v>
      </c>
      <c r="L49" s="25">
        <v>80000</v>
      </c>
      <c r="M49" s="27">
        <f t="shared" si="2"/>
        <v>1</v>
      </c>
      <c r="N49" s="28">
        <f t="shared" si="3"/>
        <v>0.25</v>
      </c>
    </row>
    <row r="50" spans="1:14" ht="24">
      <c r="A50" s="21"/>
      <c r="B50" s="22"/>
      <c r="C50" s="23">
        <v>4300</v>
      </c>
      <c r="D50" s="24" t="s">
        <v>15</v>
      </c>
      <c r="E50" s="25">
        <f>SUM(E51:E57)</f>
        <v>543000</v>
      </c>
      <c r="F50" s="25">
        <v>130000</v>
      </c>
      <c r="G50" s="25">
        <v>130000</v>
      </c>
      <c r="H50" s="25"/>
      <c r="I50" s="25">
        <v>54400</v>
      </c>
      <c r="J50" s="25">
        <v>109400</v>
      </c>
      <c r="K50" s="25">
        <v>99552.960000000006</v>
      </c>
      <c r="L50" s="25">
        <v>174400</v>
      </c>
      <c r="M50" s="27">
        <f t="shared" si="2"/>
        <v>2.3897058823529411</v>
      </c>
      <c r="N50" s="28">
        <f t="shared" si="3"/>
        <v>0.74541284403669728</v>
      </c>
    </row>
    <row r="51" spans="1:14" s="1" customFormat="1">
      <c r="A51" s="21"/>
      <c r="B51" s="22"/>
      <c r="C51" s="23"/>
      <c r="D51" s="24" t="s">
        <v>207</v>
      </c>
      <c r="E51" s="25">
        <v>115000</v>
      </c>
      <c r="F51" s="25"/>
      <c r="G51" s="25"/>
      <c r="H51" s="25"/>
      <c r="I51" s="25"/>
      <c r="J51" s="25"/>
      <c r="K51" s="25"/>
      <c r="L51" s="25"/>
      <c r="M51" s="27"/>
      <c r="N51" s="28"/>
    </row>
    <row r="52" spans="1:14" s="1" customFormat="1" ht="24">
      <c r="A52" s="21"/>
      <c r="B52" s="22"/>
      <c r="C52" s="23"/>
      <c r="D52" s="24" t="s">
        <v>208</v>
      </c>
      <c r="E52" s="25">
        <v>100000</v>
      </c>
      <c r="F52" s="25"/>
      <c r="G52" s="25"/>
      <c r="H52" s="25"/>
      <c r="I52" s="25"/>
      <c r="J52" s="25"/>
      <c r="K52" s="25"/>
      <c r="L52" s="25"/>
      <c r="M52" s="27"/>
      <c r="N52" s="28"/>
    </row>
    <row r="53" spans="1:14" s="1" customFormat="1">
      <c r="A53" s="21"/>
      <c r="B53" s="22"/>
      <c r="C53" s="23"/>
      <c r="D53" s="24" t="s">
        <v>209</v>
      </c>
      <c r="E53" s="25">
        <v>60000</v>
      </c>
      <c r="F53" s="25"/>
      <c r="G53" s="25"/>
      <c r="H53" s="25"/>
      <c r="I53" s="25"/>
      <c r="J53" s="25"/>
      <c r="K53" s="25"/>
      <c r="L53" s="25"/>
      <c r="M53" s="27"/>
      <c r="N53" s="28"/>
    </row>
    <row r="54" spans="1:14" s="1" customFormat="1">
      <c r="A54" s="21"/>
      <c r="B54" s="22"/>
      <c r="C54" s="23"/>
      <c r="D54" s="24" t="s">
        <v>210</v>
      </c>
      <c r="E54" s="25">
        <v>50000</v>
      </c>
      <c r="F54" s="25"/>
      <c r="G54" s="25"/>
      <c r="H54" s="25"/>
      <c r="I54" s="25"/>
      <c r="J54" s="25"/>
      <c r="K54" s="25"/>
      <c r="L54" s="25"/>
      <c r="M54" s="27"/>
      <c r="N54" s="28"/>
    </row>
    <row r="55" spans="1:14" s="1" customFormat="1">
      <c r="A55" s="21"/>
      <c r="B55" s="22"/>
      <c r="C55" s="23"/>
      <c r="D55" s="24" t="s">
        <v>211</v>
      </c>
      <c r="E55" s="25">
        <v>3000</v>
      </c>
      <c r="F55" s="25"/>
      <c r="G55" s="25"/>
      <c r="H55" s="25"/>
      <c r="I55" s="25"/>
      <c r="J55" s="25"/>
      <c r="K55" s="25"/>
      <c r="L55" s="25"/>
      <c r="M55" s="27"/>
      <c r="N55" s="28"/>
    </row>
    <row r="56" spans="1:14" s="1" customFormat="1" ht="48">
      <c r="A56" s="21"/>
      <c r="B56" s="22"/>
      <c r="C56" s="23"/>
      <c r="D56" s="24" t="s">
        <v>212</v>
      </c>
      <c r="E56" s="25">
        <v>200000</v>
      </c>
      <c r="F56" s="25"/>
      <c r="G56" s="25"/>
      <c r="H56" s="25"/>
      <c r="I56" s="25"/>
      <c r="J56" s="25"/>
      <c r="K56" s="25"/>
      <c r="L56" s="25"/>
      <c r="M56" s="27"/>
      <c r="N56" s="28"/>
    </row>
    <row r="57" spans="1:14" s="1" customFormat="1">
      <c r="A57" s="21"/>
      <c r="B57" s="22"/>
      <c r="C57" s="23"/>
      <c r="D57" s="24" t="s">
        <v>213</v>
      </c>
      <c r="E57" s="25">
        <v>15000</v>
      </c>
      <c r="F57" s="25"/>
      <c r="G57" s="25"/>
      <c r="H57" s="25"/>
      <c r="I57" s="25"/>
      <c r="J57" s="25"/>
      <c r="K57" s="25"/>
      <c r="L57" s="25"/>
      <c r="M57" s="27"/>
      <c r="N57" s="28"/>
    </row>
    <row r="58" spans="1:14" ht="36">
      <c r="A58" s="21"/>
      <c r="B58" s="22"/>
      <c r="C58" s="23">
        <v>4430</v>
      </c>
      <c r="D58" s="24" t="s">
        <v>198</v>
      </c>
      <c r="E58" s="25">
        <v>4600</v>
      </c>
      <c r="F58" s="26">
        <v>4600</v>
      </c>
      <c r="G58" s="26">
        <v>4600</v>
      </c>
      <c r="H58" s="25"/>
      <c r="I58" s="25">
        <v>4600</v>
      </c>
      <c r="J58" s="25">
        <v>4600</v>
      </c>
      <c r="K58" s="25">
        <v>1531</v>
      </c>
      <c r="L58" s="26">
        <v>4600</v>
      </c>
      <c r="M58" s="27">
        <f t="shared" si="2"/>
        <v>1</v>
      </c>
      <c r="N58" s="28">
        <f t="shared" si="3"/>
        <v>1</v>
      </c>
    </row>
    <row r="59" spans="1:14" ht="48">
      <c r="A59" s="21"/>
      <c r="B59" s="22"/>
      <c r="C59" s="23">
        <v>4520</v>
      </c>
      <c r="D59" s="24" t="s">
        <v>47</v>
      </c>
      <c r="E59" s="25">
        <v>1000</v>
      </c>
      <c r="F59" s="25">
        <v>1100</v>
      </c>
      <c r="G59" s="25">
        <v>1100</v>
      </c>
      <c r="H59" s="25"/>
      <c r="I59" s="25">
        <v>1000</v>
      </c>
      <c r="J59" s="25">
        <v>1000</v>
      </c>
      <c r="K59" s="25">
        <v>550</v>
      </c>
      <c r="L59" s="25">
        <v>1100</v>
      </c>
      <c r="M59" s="27">
        <f t="shared" si="2"/>
        <v>1.1000000000000001</v>
      </c>
      <c r="N59" s="28">
        <f t="shared" si="3"/>
        <v>1</v>
      </c>
    </row>
    <row r="60" spans="1:14" ht="36">
      <c r="A60" s="21"/>
      <c r="B60" s="22"/>
      <c r="C60" s="23">
        <v>4610</v>
      </c>
      <c r="D60" s="24" t="s">
        <v>48</v>
      </c>
      <c r="E60" s="25">
        <v>8000</v>
      </c>
      <c r="F60" s="25">
        <v>2000</v>
      </c>
      <c r="G60" s="25">
        <v>2000</v>
      </c>
      <c r="H60" s="25"/>
      <c r="I60" s="25">
        <v>8000</v>
      </c>
      <c r="J60" s="25">
        <v>8000</v>
      </c>
      <c r="K60" s="25">
        <v>1075.78</v>
      </c>
      <c r="L60" s="25">
        <v>3000</v>
      </c>
      <c r="M60" s="27">
        <f t="shared" si="2"/>
        <v>0.25</v>
      </c>
      <c r="N60" s="28">
        <f t="shared" si="3"/>
        <v>0.66666666666666663</v>
      </c>
    </row>
    <row r="61" spans="1:14" ht="48">
      <c r="A61" s="21"/>
      <c r="B61" s="22"/>
      <c r="C61" s="23">
        <v>6060</v>
      </c>
      <c r="D61" s="24" t="s">
        <v>197</v>
      </c>
      <c r="E61" s="25">
        <v>40000</v>
      </c>
      <c r="F61" s="25"/>
      <c r="G61" s="25"/>
      <c r="H61" s="25"/>
      <c r="I61" s="25">
        <v>50000</v>
      </c>
      <c r="J61" s="25">
        <v>70000</v>
      </c>
      <c r="K61" s="25">
        <v>0</v>
      </c>
      <c r="L61" s="25">
        <v>60886</v>
      </c>
      <c r="M61" s="27">
        <f t="shared" ref="M61:M121" si="17">IF(I61=0,0,F61/I61)</f>
        <v>0</v>
      </c>
      <c r="N61" s="28">
        <f t="shared" ref="N61:N121" si="18">IF(L61=0,0,F61/L61)</f>
        <v>0</v>
      </c>
    </row>
    <row r="62" spans="1:14" ht="24">
      <c r="A62" s="14" t="s">
        <v>49</v>
      </c>
      <c r="B62" s="15"/>
      <c r="C62" s="16"/>
      <c r="D62" s="17" t="s">
        <v>50</v>
      </c>
      <c r="E62" s="18">
        <f>E63+E66</f>
        <v>51267</v>
      </c>
      <c r="F62" s="18">
        <f t="shared" ref="F62:L62" si="19">F63+F66</f>
        <v>1800</v>
      </c>
      <c r="G62" s="18">
        <f t="shared" si="19"/>
        <v>1800</v>
      </c>
      <c r="H62" s="18">
        <f t="shared" si="19"/>
        <v>0</v>
      </c>
      <c r="I62" s="18">
        <f t="shared" si="19"/>
        <v>55300</v>
      </c>
      <c r="J62" s="18">
        <f>J63+J66</f>
        <v>51750</v>
      </c>
      <c r="K62" s="18">
        <f t="shared" si="19"/>
        <v>3448.3</v>
      </c>
      <c r="L62" s="18">
        <f t="shared" si="19"/>
        <v>51750</v>
      </c>
      <c r="M62" s="19">
        <f t="shared" si="17"/>
        <v>3.25497287522604E-2</v>
      </c>
      <c r="N62" s="20">
        <f t="shared" si="18"/>
        <v>3.4782608695652174E-2</v>
      </c>
    </row>
    <row r="63" spans="1:14" ht="36">
      <c r="A63" s="21"/>
      <c r="B63" s="15">
        <v>71004</v>
      </c>
      <c r="C63" s="16"/>
      <c r="D63" s="17" t="s">
        <v>51</v>
      </c>
      <c r="E63" s="18">
        <f>E64+E65</f>
        <v>45967</v>
      </c>
      <c r="F63" s="18">
        <f t="shared" ref="F63:L63" si="20">F64+F65</f>
        <v>0</v>
      </c>
      <c r="G63" s="18">
        <f t="shared" si="20"/>
        <v>0</v>
      </c>
      <c r="H63" s="18">
        <f t="shared" si="20"/>
        <v>0</v>
      </c>
      <c r="I63" s="18">
        <f t="shared" si="20"/>
        <v>50000</v>
      </c>
      <c r="J63" s="18">
        <f>J64+J65</f>
        <v>46450</v>
      </c>
      <c r="K63" s="18">
        <f t="shared" si="20"/>
        <v>2679</v>
      </c>
      <c r="L63" s="18">
        <f t="shared" si="20"/>
        <v>46450</v>
      </c>
      <c r="M63" s="19">
        <f t="shared" si="17"/>
        <v>0</v>
      </c>
      <c r="N63" s="20">
        <f t="shared" si="18"/>
        <v>0</v>
      </c>
    </row>
    <row r="64" spans="1:14" ht="24">
      <c r="A64" s="21"/>
      <c r="B64" s="36"/>
      <c r="C64" s="23">
        <v>4170</v>
      </c>
      <c r="D64" s="24" t="s">
        <v>25</v>
      </c>
      <c r="E64" s="25"/>
      <c r="F64" s="25"/>
      <c r="G64" s="25"/>
      <c r="H64" s="25"/>
      <c r="I64" s="25"/>
      <c r="J64" s="25">
        <v>483</v>
      </c>
      <c r="K64" s="25">
        <v>483</v>
      </c>
      <c r="L64" s="25">
        <v>483</v>
      </c>
      <c r="M64" s="27">
        <f t="shared" si="17"/>
        <v>0</v>
      </c>
      <c r="N64" s="28">
        <f t="shared" si="18"/>
        <v>0</v>
      </c>
    </row>
    <row r="65" spans="1:14" ht="24">
      <c r="A65" s="21"/>
      <c r="B65" s="22"/>
      <c r="C65" s="23">
        <v>4300</v>
      </c>
      <c r="D65" s="24" t="s">
        <v>15</v>
      </c>
      <c r="E65" s="25">
        <v>45967</v>
      </c>
      <c r="F65" s="25"/>
      <c r="G65" s="25"/>
      <c r="H65" s="25"/>
      <c r="I65" s="25">
        <v>50000</v>
      </c>
      <c r="J65" s="25">
        <v>45967</v>
      </c>
      <c r="K65" s="25">
        <v>2196</v>
      </c>
      <c r="L65" s="25">
        <v>45967</v>
      </c>
      <c r="M65" s="27">
        <f t="shared" si="17"/>
        <v>0</v>
      </c>
      <c r="N65" s="28">
        <f t="shared" si="18"/>
        <v>0</v>
      </c>
    </row>
    <row r="66" spans="1:14">
      <c r="A66" s="21"/>
      <c r="B66" s="15">
        <v>71035</v>
      </c>
      <c r="C66" s="16"/>
      <c r="D66" s="17" t="s">
        <v>52</v>
      </c>
      <c r="E66" s="18">
        <f t="shared" ref="E66:L66" si="21">SUM(E67:E69)</f>
        <v>5300</v>
      </c>
      <c r="F66" s="18">
        <f t="shared" si="21"/>
        <v>1800</v>
      </c>
      <c r="G66" s="18">
        <f t="shared" si="21"/>
        <v>1800</v>
      </c>
      <c r="H66" s="18">
        <f t="shared" si="21"/>
        <v>0</v>
      </c>
      <c r="I66" s="18">
        <f t="shared" si="21"/>
        <v>5300</v>
      </c>
      <c r="J66" s="18">
        <f t="shared" si="21"/>
        <v>5300</v>
      </c>
      <c r="K66" s="18">
        <f t="shared" si="21"/>
        <v>769.3</v>
      </c>
      <c r="L66" s="18">
        <f t="shared" si="21"/>
        <v>5300</v>
      </c>
      <c r="M66" s="19">
        <f t="shared" si="17"/>
        <v>0.33962264150943394</v>
      </c>
      <c r="N66" s="20">
        <f t="shared" si="18"/>
        <v>0.33962264150943394</v>
      </c>
    </row>
    <row r="67" spans="1:14" ht="24">
      <c r="A67" s="21"/>
      <c r="B67" s="22"/>
      <c r="C67" s="23">
        <v>4210</v>
      </c>
      <c r="D67" s="24" t="s">
        <v>26</v>
      </c>
      <c r="E67" s="25">
        <v>4000</v>
      </c>
      <c r="F67" s="25">
        <v>1500</v>
      </c>
      <c r="G67" s="25">
        <v>1500</v>
      </c>
      <c r="H67" s="25"/>
      <c r="I67" s="25">
        <v>4000</v>
      </c>
      <c r="J67" s="25">
        <v>4000</v>
      </c>
      <c r="K67" s="25">
        <v>769.3</v>
      </c>
      <c r="L67" s="25">
        <v>4000</v>
      </c>
      <c r="M67" s="27">
        <f t="shared" si="17"/>
        <v>0.375</v>
      </c>
      <c r="N67" s="28">
        <f t="shared" si="18"/>
        <v>0.375</v>
      </c>
    </row>
    <row r="68" spans="1:14">
      <c r="A68" s="21"/>
      <c r="B68" s="22"/>
      <c r="C68" s="23">
        <v>4260</v>
      </c>
      <c r="D68" s="24" t="s">
        <v>31</v>
      </c>
      <c r="E68" s="25">
        <v>300</v>
      </c>
      <c r="F68" s="25">
        <v>300</v>
      </c>
      <c r="G68" s="25">
        <v>300</v>
      </c>
      <c r="H68" s="25"/>
      <c r="I68" s="25">
        <v>300</v>
      </c>
      <c r="J68" s="25">
        <v>300</v>
      </c>
      <c r="K68" s="25">
        <v>0</v>
      </c>
      <c r="L68" s="25">
        <v>300</v>
      </c>
      <c r="M68" s="27">
        <f t="shared" si="17"/>
        <v>1</v>
      </c>
      <c r="N68" s="28">
        <f t="shared" si="18"/>
        <v>1</v>
      </c>
    </row>
    <row r="69" spans="1:14" ht="24">
      <c r="A69" s="21"/>
      <c r="B69" s="22"/>
      <c r="C69" s="23">
        <v>4300</v>
      </c>
      <c r="D69" s="24" t="s">
        <v>15</v>
      </c>
      <c r="E69" s="25">
        <v>1000</v>
      </c>
      <c r="F69" s="25"/>
      <c r="G69" s="25"/>
      <c r="H69" s="25"/>
      <c r="I69" s="25">
        <v>1000</v>
      </c>
      <c r="J69" s="25">
        <v>1000</v>
      </c>
      <c r="K69" s="25">
        <v>0</v>
      </c>
      <c r="L69" s="25">
        <v>1000</v>
      </c>
      <c r="M69" s="27">
        <f t="shared" si="17"/>
        <v>0</v>
      </c>
      <c r="N69" s="28">
        <f t="shared" si="18"/>
        <v>0</v>
      </c>
    </row>
    <row r="70" spans="1:14" ht="24">
      <c r="A70" s="14" t="s">
        <v>53</v>
      </c>
      <c r="B70" s="15"/>
      <c r="C70" s="16"/>
      <c r="D70" s="17" t="s">
        <v>54</v>
      </c>
      <c r="E70" s="18">
        <f t="shared" ref="E70:L70" si="22">E71+E78+E83+E172+E180</f>
        <v>2100678</v>
      </c>
      <c r="F70" s="18">
        <f t="shared" si="22"/>
        <v>2148330.5100000002</v>
      </c>
      <c r="G70" s="18">
        <f t="shared" si="22"/>
        <v>2098953.5100000002</v>
      </c>
      <c r="H70" s="18">
        <f t="shared" si="22"/>
        <v>49377</v>
      </c>
      <c r="I70" s="18">
        <f t="shared" si="22"/>
        <v>2032562</v>
      </c>
      <c r="J70" s="18">
        <f t="shared" si="22"/>
        <v>2084673</v>
      </c>
      <c r="K70" s="18">
        <f t="shared" si="22"/>
        <v>1480878.7800000003</v>
      </c>
      <c r="L70" s="18">
        <f t="shared" si="22"/>
        <v>2113433.63</v>
      </c>
      <c r="M70" s="19">
        <f t="shared" si="17"/>
        <v>1.0569569390749214</v>
      </c>
      <c r="N70" s="20">
        <f t="shared" si="18"/>
        <v>1.0165119356031069</v>
      </c>
    </row>
    <row r="71" spans="1:14">
      <c r="A71" s="21"/>
      <c r="B71" s="15">
        <v>75011</v>
      </c>
      <c r="C71" s="16"/>
      <c r="D71" s="17" t="s">
        <v>55</v>
      </c>
      <c r="E71" s="18">
        <f>SUM(E72:E77)</f>
        <v>49377</v>
      </c>
      <c r="F71" s="18">
        <f t="shared" ref="F71:L71" si="23">SUM(F72:F77)</f>
        <v>49377</v>
      </c>
      <c r="G71" s="18">
        <f t="shared" si="23"/>
        <v>0</v>
      </c>
      <c r="H71" s="18">
        <f t="shared" si="23"/>
        <v>49377</v>
      </c>
      <c r="I71" s="18">
        <f t="shared" si="23"/>
        <v>49372</v>
      </c>
      <c r="J71" s="18">
        <f>SUM(J72:J77)</f>
        <v>49372</v>
      </c>
      <c r="K71" s="18">
        <f t="shared" si="23"/>
        <v>36704.28</v>
      </c>
      <c r="L71" s="18">
        <f t="shared" si="23"/>
        <v>49669</v>
      </c>
      <c r="M71" s="19">
        <f t="shared" si="17"/>
        <v>1.0001012719760187</v>
      </c>
      <c r="N71" s="20">
        <f t="shared" si="18"/>
        <v>0.99412108155992673</v>
      </c>
    </row>
    <row r="72" spans="1:14" ht="24">
      <c r="A72" s="21"/>
      <c r="B72" s="22"/>
      <c r="C72" s="23">
        <v>4010</v>
      </c>
      <c r="D72" s="24" t="s">
        <v>21</v>
      </c>
      <c r="E72" s="25">
        <v>41806</v>
      </c>
      <c r="F72" s="25">
        <v>41806</v>
      </c>
      <c r="G72" s="25"/>
      <c r="H72" s="25">
        <v>41806</v>
      </c>
      <c r="I72" s="25">
        <v>37510</v>
      </c>
      <c r="J72" s="25">
        <v>37510</v>
      </c>
      <c r="K72" s="25">
        <v>28610</v>
      </c>
      <c r="L72" s="25">
        <v>37510</v>
      </c>
      <c r="M72" s="27">
        <f t="shared" si="17"/>
        <v>1.1145294588109838</v>
      </c>
      <c r="N72" s="28">
        <f t="shared" si="18"/>
        <v>1.1145294588109838</v>
      </c>
    </row>
    <row r="73" spans="1:14" ht="36">
      <c r="A73" s="21"/>
      <c r="B73" s="22"/>
      <c r="C73" s="23">
        <v>4110</v>
      </c>
      <c r="D73" s="24" t="s">
        <v>23</v>
      </c>
      <c r="E73" s="25">
        <v>6547</v>
      </c>
      <c r="F73" s="25">
        <v>6547</v>
      </c>
      <c r="G73" s="25"/>
      <c r="H73" s="25">
        <v>6547</v>
      </c>
      <c r="I73" s="25">
        <v>5770</v>
      </c>
      <c r="J73" s="25">
        <v>5770</v>
      </c>
      <c r="K73" s="25">
        <v>4480.32</v>
      </c>
      <c r="L73" s="25">
        <v>5770</v>
      </c>
      <c r="M73" s="27">
        <f t="shared" si="17"/>
        <v>1.1346620450606586</v>
      </c>
      <c r="N73" s="28">
        <f t="shared" si="18"/>
        <v>1.1346620450606586</v>
      </c>
    </row>
    <row r="74" spans="1:14" ht="24">
      <c r="A74" s="21"/>
      <c r="B74" s="22"/>
      <c r="C74" s="23">
        <v>4120</v>
      </c>
      <c r="D74" s="24" t="s">
        <v>24</v>
      </c>
      <c r="E74" s="25">
        <v>1024</v>
      </c>
      <c r="F74" s="25">
        <v>1024</v>
      </c>
      <c r="G74" s="25"/>
      <c r="H74" s="25">
        <v>1024</v>
      </c>
      <c r="I74" s="25">
        <v>920</v>
      </c>
      <c r="J74" s="25">
        <v>920</v>
      </c>
      <c r="K74" s="25">
        <v>700.6</v>
      </c>
      <c r="L74" s="25">
        <v>920</v>
      </c>
      <c r="M74" s="27">
        <f t="shared" si="17"/>
        <v>1.1130434782608696</v>
      </c>
      <c r="N74" s="28">
        <f t="shared" si="18"/>
        <v>1.1130434782608696</v>
      </c>
    </row>
    <row r="75" spans="1:14" ht="24">
      <c r="A75" s="21"/>
      <c r="B75" s="22"/>
      <c r="C75" s="23">
        <v>4210</v>
      </c>
      <c r="D75" s="24" t="s">
        <v>26</v>
      </c>
      <c r="E75" s="25"/>
      <c r="F75" s="25"/>
      <c r="G75" s="25"/>
      <c r="H75" s="25"/>
      <c r="I75" s="25">
        <v>1000</v>
      </c>
      <c r="J75" s="25">
        <v>1000</v>
      </c>
      <c r="K75" s="25">
        <v>248.88</v>
      </c>
      <c r="L75" s="25">
        <v>1000</v>
      </c>
      <c r="M75" s="27">
        <f t="shared" si="17"/>
        <v>0</v>
      </c>
      <c r="N75" s="28">
        <f t="shared" si="18"/>
        <v>0</v>
      </c>
    </row>
    <row r="76" spans="1:14" ht="24">
      <c r="A76" s="21"/>
      <c r="B76" s="22"/>
      <c r="C76" s="23">
        <v>4300</v>
      </c>
      <c r="D76" s="24" t="s">
        <v>15</v>
      </c>
      <c r="E76" s="25"/>
      <c r="F76" s="25"/>
      <c r="G76" s="25"/>
      <c r="H76" s="25"/>
      <c r="I76" s="25">
        <v>3172</v>
      </c>
      <c r="J76" s="25">
        <v>3172</v>
      </c>
      <c r="K76" s="25">
        <v>2335.08</v>
      </c>
      <c r="L76" s="25">
        <v>3502</v>
      </c>
      <c r="M76" s="27">
        <f t="shared" si="17"/>
        <v>0</v>
      </c>
      <c r="N76" s="28">
        <f t="shared" si="18"/>
        <v>0</v>
      </c>
    </row>
    <row r="77" spans="1:14" ht="36">
      <c r="A77" s="21"/>
      <c r="B77" s="22"/>
      <c r="C77" s="23">
        <v>4750</v>
      </c>
      <c r="D77" s="24" t="s">
        <v>56</v>
      </c>
      <c r="E77" s="25"/>
      <c r="F77" s="25"/>
      <c r="G77" s="25"/>
      <c r="H77" s="25"/>
      <c r="I77" s="25">
        <v>1000</v>
      </c>
      <c r="J77" s="25">
        <v>1000</v>
      </c>
      <c r="K77" s="25">
        <v>329.4</v>
      </c>
      <c r="L77" s="25">
        <v>967</v>
      </c>
      <c r="M77" s="27">
        <f t="shared" si="17"/>
        <v>0</v>
      </c>
      <c r="N77" s="28">
        <f t="shared" si="18"/>
        <v>0</v>
      </c>
    </row>
    <row r="78" spans="1:14">
      <c r="A78" s="21"/>
      <c r="B78" s="15">
        <v>75022</v>
      </c>
      <c r="C78" s="16"/>
      <c r="D78" s="17" t="s">
        <v>57</v>
      </c>
      <c r="E78" s="18">
        <v>89000</v>
      </c>
      <c r="F78" s="18">
        <v>89000</v>
      </c>
      <c r="G78" s="18">
        <v>89000</v>
      </c>
      <c r="H78" s="18"/>
      <c r="I78" s="18">
        <f>SUM(I79:I82)</f>
        <v>73000</v>
      </c>
      <c r="J78" s="18">
        <f>SUM(J79:J82)</f>
        <v>73000</v>
      </c>
      <c r="K78" s="18">
        <f>SUM(K79:K82)</f>
        <v>59369.45</v>
      </c>
      <c r="L78" s="18">
        <f>SUM(L79:L82)</f>
        <v>83000</v>
      </c>
      <c r="M78" s="19">
        <f t="shared" si="17"/>
        <v>1.2191780821917808</v>
      </c>
      <c r="N78" s="20">
        <f t="shared" si="18"/>
        <v>1.072289156626506</v>
      </c>
    </row>
    <row r="79" spans="1:14" ht="24">
      <c r="A79" s="21"/>
      <c r="B79" s="22"/>
      <c r="C79" s="23">
        <v>3030</v>
      </c>
      <c r="D79" s="24" t="s">
        <v>58</v>
      </c>
      <c r="E79" s="25">
        <v>87000</v>
      </c>
      <c r="F79" s="25">
        <v>87000</v>
      </c>
      <c r="G79" s="25">
        <v>87000</v>
      </c>
      <c r="H79" s="25"/>
      <c r="I79" s="25">
        <v>70000</v>
      </c>
      <c r="J79" s="25">
        <v>70000</v>
      </c>
      <c r="K79" s="25">
        <v>57973.71</v>
      </c>
      <c r="L79" s="25">
        <v>80000</v>
      </c>
      <c r="M79" s="27">
        <f t="shared" si="17"/>
        <v>1.2428571428571429</v>
      </c>
      <c r="N79" s="28">
        <f t="shared" si="18"/>
        <v>1.0874999999999999</v>
      </c>
    </row>
    <row r="80" spans="1:14" ht="24">
      <c r="A80" s="21"/>
      <c r="B80" s="22"/>
      <c r="C80" s="23">
        <v>4210</v>
      </c>
      <c r="D80" s="24" t="s">
        <v>26</v>
      </c>
      <c r="E80" s="25">
        <v>1500</v>
      </c>
      <c r="F80" s="25">
        <v>1500</v>
      </c>
      <c r="G80" s="25">
        <v>1500</v>
      </c>
      <c r="H80" s="25"/>
      <c r="I80" s="25">
        <v>1000</v>
      </c>
      <c r="J80" s="25">
        <v>1000</v>
      </c>
      <c r="K80" s="25">
        <v>801.6</v>
      </c>
      <c r="L80" s="25">
        <v>1000</v>
      </c>
      <c r="M80" s="27">
        <f t="shared" si="17"/>
        <v>1.5</v>
      </c>
      <c r="N80" s="28">
        <f t="shared" si="18"/>
        <v>1.5</v>
      </c>
    </row>
    <row r="81" spans="1:14" ht="24">
      <c r="A81" s="21"/>
      <c r="B81" s="22"/>
      <c r="C81" s="23">
        <v>4300</v>
      </c>
      <c r="D81" s="24" t="s">
        <v>15</v>
      </c>
      <c r="E81" s="25">
        <v>500</v>
      </c>
      <c r="F81" s="25">
        <v>500</v>
      </c>
      <c r="G81" s="25">
        <v>500</v>
      </c>
      <c r="H81" s="25"/>
      <c r="I81" s="25">
        <v>1000</v>
      </c>
      <c r="J81" s="25">
        <v>1000</v>
      </c>
      <c r="K81" s="25">
        <v>136.63999999999999</v>
      </c>
      <c r="L81" s="25">
        <v>1000</v>
      </c>
      <c r="M81" s="27">
        <f t="shared" si="17"/>
        <v>0.5</v>
      </c>
      <c r="N81" s="28">
        <f t="shared" si="18"/>
        <v>0.5</v>
      </c>
    </row>
    <row r="82" spans="1:14" ht="36">
      <c r="A82" s="21"/>
      <c r="B82" s="22"/>
      <c r="C82" s="23">
        <v>4750</v>
      </c>
      <c r="D82" s="24" t="s">
        <v>56</v>
      </c>
      <c r="E82" s="25"/>
      <c r="F82" s="25"/>
      <c r="G82" s="25"/>
      <c r="H82" s="25"/>
      <c r="I82" s="25">
        <v>1000</v>
      </c>
      <c r="J82" s="25">
        <v>1000</v>
      </c>
      <c r="K82" s="25">
        <v>457.5</v>
      </c>
      <c r="L82" s="25">
        <v>1000</v>
      </c>
      <c r="M82" s="27">
        <f t="shared" si="17"/>
        <v>0</v>
      </c>
      <c r="N82" s="28">
        <f t="shared" si="18"/>
        <v>0</v>
      </c>
    </row>
    <row r="83" spans="1:14">
      <c r="A83" s="21"/>
      <c r="B83" s="15">
        <v>75023</v>
      </c>
      <c r="C83" s="16"/>
      <c r="D83" s="17" t="s">
        <v>173</v>
      </c>
      <c r="E83" s="18">
        <f t="shared" ref="E83:L83" si="24">E84+E91+E102+E112+E123+E134+E135+E136+E143+E144+E149+E150+E151+E152+E153+E158+E159+E167+E168+E169+E170+E171</f>
        <v>1919230</v>
      </c>
      <c r="F83" s="18">
        <f t="shared" si="24"/>
        <v>1956814.03</v>
      </c>
      <c r="G83" s="18">
        <f t="shared" si="24"/>
        <v>1956814.03</v>
      </c>
      <c r="H83" s="18">
        <f t="shared" si="24"/>
        <v>0</v>
      </c>
      <c r="I83" s="18">
        <f t="shared" si="24"/>
        <v>1875690</v>
      </c>
      <c r="J83" s="18">
        <f t="shared" si="24"/>
        <v>1919230</v>
      </c>
      <c r="K83" s="18">
        <f t="shared" si="24"/>
        <v>1351525.5400000003</v>
      </c>
      <c r="L83" s="18">
        <f t="shared" si="24"/>
        <v>1937693.6300000001</v>
      </c>
      <c r="M83" s="19">
        <f t="shared" si="17"/>
        <v>1.0432502332474982</v>
      </c>
      <c r="N83" s="20">
        <f t="shared" si="18"/>
        <v>1.0098676073988022</v>
      </c>
    </row>
    <row r="84" spans="1:14" s="1" customFormat="1" ht="36">
      <c r="A84" s="65" t="s">
        <v>182</v>
      </c>
      <c r="B84" s="37"/>
      <c r="C84" s="31">
        <v>3020</v>
      </c>
      <c r="D84" s="38" t="s">
        <v>20</v>
      </c>
      <c r="E84" s="39">
        <f>SUM(E85:E90)</f>
        <v>24940</v>
      </c>
      <c r="F84" s="39">
        <f t="shared" ref="F84:L84" si="25">SUM(F85:F90)</f>
        <v>29940</v>
      </c>
      <c r="G84" s="39">
        <f t="shared" si="25"/>
        <v>29940</v>
      </c>
      <c r="H84" s="39">
        <f t="shared" si="25"/>
        <v>0</v>
      </c>
      <c r="I84" s="39">
        <f t="shared" si="25"/>
        <v>16600</v>
      </c>
      <c r="J84" s="39">
        <f>SUM(J85:J90)</f>
        <v>24940</v>
      </c>
      <c r="K84" s="39">
        <f t="shared" si="25"/>
        <v>20127.580000000002</v>
      </c>
      <c r="L84" s="39">
        <f t="shared" si="25"/>
        <v>26556</v>
      </c>
      <c r="M84" s="19">
        <f t="shared" si="17"/>
        <v>1.8036144578313253</v>
      </c>
      <c r="N84" s="20">
        <f t="shared" si="18"/>
        <v>1.1274288296430186</v>
      </c>
    </row>
    <row r="85" spans="1:14" s="1" customFormat="1">
      <c r="A85" s="44" t="s">
        <v>18</v>
      </c>
      <c r="B85" s="15"/>
      <c r="C85" s="16"/>
      <c r="D85" s="38"/>
      <c r="E85" s="25">
        <v>250</v>
      </c>
      <c r="F85" s="25">
        <v>250</v>
      </c>
      <c r="G85" s="25">
        <v>250</v>
      </c>
      <c r="H85" s="18"/>
      <c r="I85" s="18"/>
      <c r="J85" s="25">
        <v>250</v>
      </c>
      <c r="K85" s="25">
        <v>0</v>
      </c>
      <c r="L85" s="25">
        <v>250</v>
      </c>
      <c r="M85" s="27">
        <f t="shared" si="17"/>
        <v>0</v>
      </c>
      <c r="N85" s="28">
        <f t="shared" si="18"/>
        <v>1</v>
      </c>
    </row>
    <row r="86" spans="1:14" s="1" customFormat="1">
      <c r="A86" s="44" t="s">
        <v>29</v>
      </c>
      <c r="B86" s="15"/>
      <c r="C86" s="16"/>
      <c r="D86" s="38"/>
      <c r="E86" s="25">
        <v>200</v>
      </c>
      <c r="F86" s="25">
        <v>200</v>
      </c>
      <c r="G86" s="25">
        <v>200</v>
      </c>
      <c r="H86" s="18"/>
      <c r="I86" s="18"/>
      <c r="J86" s="25">
        <v>200</v>
      </c>
      <c r="K86" s="25">
        <v>0</v>
      </c>
      <c r="L86" s="25">
        <v>200</v>
      </c>
      <c r="M86" s="27">
        <f t="shared" si="17"/>
        <v>0</v>
      </c>
      <c r="N86" s="28">
        <f t="shared" si="18"/>
        <v>1</v>
      </c>
    </row>
    <row r="87" spans="1:14">
      <c r="A87" s="44" t="s">
        <v>180</v>
      </c>
      <c r="B87" s="22"/>
      <c r="C87" s="23"/>
      <c r="D87" s="40"/>
      <c r="E87" s="25">
        <v>2890</v>
      </c>
      <c r="F87" s="25">
        <v>2890</v>
      </c>
      <c r="G87" s="25">
        <v>2890</v>
      </c>
      <c r="H87" s="25"/>
      <c r="I87" s="25"/>
      <c r="J87" s="25">
        <v>2890</v>
      </c>
      <c r="K87" s="25">
        <v>1324.77</v>
      </c>
      <c r="L87" s="25">
        <v>2890</v>
      </c>
      <c r="M87" s="27">
        <f t="shared" si="17"/>
        <v>0</v>
      </c>
      <c r="N87" s="28">
        <f t="shared" si="18"/>
        <v>1</v>
      </c>
    </row>
    <row r="88" spans="1:14" s="1" customFormat="1">
      <c r="A88" s="44" t="s">
        <v>181</v>
      </c>
      <c r="B88" s="22"/>
      <c r="C88" s="23"/>
      <c r="D88" s="41"/>
      <c r="E88" s="25">
        <v>3000</v>
      </c>
      <c r="F88" s="25">
        <v>2000</v>
      </c>
      <c r="G88" s="25">
        <v>2000</v>
      </c>
      <c r="H88" s="25"/>
      <c r="I88" s="25">
        <v>3000</v>
      </c>
      <c r="J88" s="25">
        <v>3000</v>
      </c>
      <c r="K88" s="25">
        <v>742.13</v>
      </c>
      <c r="L88" s="25">
        <v>2000</v>
      </c>
      <c r="M88" s="27">
        <f t="shared" si="17"/>
        <v>0.66666666666666663</v>
      </c>
      <c r="N88" s="28">
        <f t="shared" si="18"/>
        <v>1</v>
      </c>
    </row>
    <row r="89" spans="1:14" s="1" customFormat="1">
      <c r="A89" s="44" t="s">
        <v>184</v>
      </c>
      <c r="B89" s="63"/>
      <c r="C89" s="23"/>
      <c r="D89" s="41"/>
      <c r="E89" s="25">
        <v>18000</v>
      </c>
      <c r="F89" s="25">
        <v>24000</v>
      </c>
      <c r="G89" s="25">
        <v>24000</v>
      </c>
      <c r="H89" s="25"/>
      <c r="I89" s="25">
        <v>13000</v>
      </c>
      <c r="J89" s="25">
        <v>18000</v>
      </c>
      <c r="K89" s="25">
        <v>17851.060000000001</v>
      </c>
      <c r="L89" s="25">
        <v>20616</v>
      </c>
      <c r="M89" s="27">
        <f t="shared" si="17"/>
        <v>1.8461538461538463</v>
      </c>
      <c r="N89" s="28">
        <f t="shared" si="18"/>
        <v>1.1641443538998837</v>
      </c>
    </row>
    <row r="90" spans="1:14" s="1" customFormat="1">
      <c r="A90" s="44" t="s">
        <v>134</v>
      </c>
      <c r="B90" s="63"/>
      <c r="C90" s="23"/>
      <c r="D90" s="41"/>
      <c r="E90" s="25">
        <v>600</v>
      </c>
      <c r="F90" s="25">
        <v>600</v>
      </c>
      <c r="G90" s="25">
        <v>600</v>
      </c>
      <c r="H90" s="25"/>
      <c r="I90" s="25">
        <v>600</v>
      </c>
      <c r="J90" s="25">
        <v>600</v>
      </c>
      <c r="K90" s="25">
        <v>209.62</v>
      </c>
      <c r="L90" s="25">
        <v>600</v>
      </c>
      <c r="M90" s="27">
        <f t="shared" si="17"/>
        <v>1</v>
      </c>
      <c r="N90" s="28">
        <f t="shared" si="18"/>
        <v>1</v>
      </c>
    </row>
    <row r="91" spans="1:14" s="1" customFormat="1" ht="24">
      <c r="A91" s="64" t="s">
        <v>182</v>
      </c>
      <c r="B91" s="63"/>
      <c r="C91" s="31">
        <v>4010</v>
      </c>
      <c r="D91" s="42" t="s">
        <v>21</v>
      </c>
      <c r="E91" s="39">
        <f t="shared" ref="E91:L91" si="26">SUM(E92:E101)</f>
        <v>1259619</v>
      </c>
      <c r="F91" s="39">
        <f t="shared" si="26"/>
        <v>1288538.08</v>
      </c>
      <c r="G91" s="39">
        <f t="shared" si="26"/>
        <v>1288538.08</v>
      </c>
      <c r="H91" s="39">
        <f t="shared" si="26"/>
        <v>0</v>
      </c>
      <c r="I91" s="39">
        <f t="shared" si="26"/>
        <v>1287059</v>
      </c>
      <c r="J91" s="39">
        <f t="shared" si="26"/>
        <v>1259619</v>
      </c>
      <c r="K91" s="39">
        <f t="shared" si="26"/>
        <v>832311.0399999998</v>
      </c>
      <c r="L91" s="39">
        <f t="shared" si="26"/>
        <v>1259018.08</v>
      </c>
      <c r="M91" s="19">
        <f t="shared" si="17"/>
        <v>1.0011491936267103</v>
      </c>
      <c r="N91" s="20">
        <f t="shared" si="18"/>
        <v>1.0234468435909991</v>
      </c>
    </row>
    <row r="92" spans="1:14" s="1" customFormat="1">
      <c r="A92" s="62" t="s">
        <v>180</v>
      </c>
      <c r="B92" s="63"/>
      <c r="C92" s="40"/>
      <c r="D92" s="40"/>
      <c r="E92" s="25">
        <v>865970</v>
      </c>
      <c r="F92" s="25">
        <v>896260</v>
      </c>
      <c r="G92" s="25">
        <v>896260</v>
      </c>
      <c r="H92" s="25"/>
      <c r="I92" s="25">
        <v>896260</v>
      </c>
      <c r="J92" s="25">
        <v>865970</v>
      </c>
      <c r="K92" s="25">
        <v>560545.81999999995</v>
      </c>
      <c r="L92" s="25">
        <v>865970</v>
      </c>
      <c r="M92" s="27">
        <f t="shared" si="17"/>
        <v>1</v>
      </c>
      <c r="N92" s="28">
        <f t="shared" si="18"/>
        <v>1.0349781170248391</v>
      </c>
    </row>
    <row r="93" spans="1:14" s="1" customFormat="1">
      <c r="A93" s="62" t="s">
        <v>18</v>
      </c>
      <c r="B93" s="63"/>
      <c r="C93" s="40"/>
      <c r="D93" s="40"/>
      <c r="E93" s="25">
        <v>10620</v>
      </c>
      <c r="F93" s="25">
        <v>10620</v>
      </c>
      <c r="G93" s="25">
        <v>10620</v>
      </c>
      <c r="H93" s="25"/>
      <c r="I93" s="25">
        <v>10870</v>
      </c>
      <c r="J93" s="25">
        <v>10620</v>
      </c>
      <c r="K93" s="25">
        <v>8394.69</v>
      </c>
      <c r="L93" s="25">
        <v>12020</v>
      </c>
      <c r="M93" s="27">
        <f t="shared" si="17"/>
        <v>0.97700091996320149</v>
      </c>
      <c r="N93" s="28">
        <f t="shared" si="18"/>
        <v>0.88352745424292845</v>
      </c>
    </row>
    <row r="94" spans="1:14" s="1" customFormat="1">
      <c r="A94" s="140" t="s">
        <v>29</v>
      </c>
      <c r="B94" s="140"/>
      <c r="C94" s="40"/>
      <c r="D94" s="40"/>
      <c r="E94" s="25">
        <v>20865</v>
      </c>
      <c r="F94" s="25">
        <v>20865</v>
      </c>
      <c r="G94" s="25">
        <v>20865</v>
      </c>
      <c r="H94" s="25"/>
      <c r="I94" s="25">
        <v>21000</v>
      </c>
      <c r="J94" s="25">
        <v>20865</v>
      </c>
      <c r="K94" s="25">
        <v>14087.16</v>
      </c>
      <c r="L94" s="25">
        <v>20865</v>
      </c>
      <c r="M94" s="27">
        <f t="shared" si="17"/>
        <v>0.99357142857142855</v>
      </c>
      <c r="N94" s="28">
        <f t="shared" si="18"/>
        <v>1</v>
      </c>
    </row>
    <row r="95" spans="1:14" s="1" customFormat="1">
      <c r="A95" s="62" t="s">
        <v>181</v>
      </c>
      <c r="B95" s="63"/>
      <c r="C95" s="40"/>
      <c r="D95" s="40"/>
      <c r="E95" s="25">
        <v>214000</v>
      </c>
      <c r="F95" s="25">
        <v>214000</v>
      </c>
      <c r="G95" s="25">
        <v>214000</v>
      </c>
      <c r="H95" s="25"/>
      <c r="I95" s="25">
        <v>214000</v>
      </c>
      <c r="J95" s="25">
        <v>214000</v>
      </c>
      <c r="K95" s="25">
        <v>157956.20000000001</v>
      </c>
      <c r="L95" s="25">
        <v>214000</v>
      </c>
      <c r="M95" s="27">
        <f t="shared" si="17"/>
        <v>1</v>
      </c>
      <c r="N95" s="28">
        <f t="shared" si="18"/>
        <v>1</v>
      </c>
    </row>
    <row r="96" spans="1:14" s="1" customFormat="1">
      <c r="A96" s="62" t="s">
        <v>183</v>
      </c>
      <c r="B96" s="63"/>
      <c r="C96" s="40"/>
      <c r="D96" s="40"/>
      <c r="E96" s="25">
        <v>12120</v>
      </c>
      <c r="F96" s="25">
        <v>14120</v>
      </c>
      <c r="G96" s="25">
        <v>14120</v>
      </c>
      <c r="H96" s="25"/>
      <c r="I96" s="25">
        <v>9120</v>
      </c>
      <c r="J96" s="25">
        <v>12120</v>
      </c>
      <c r="K96" s="25">
        <v>11309.55</v>
      </c>
      <c r="L96" s="25">
        <v>14120</v>
      </c>
      <c r="M96" s="27">
        <f t="shared" si="17"/>
        <v>1.5482456140350878</v>
      </c>
      <c r="N96" s="28">
        <f t="shared" si="18"/>
        <v>1</v>
      </c>
    </row>
    <row r="97" spans="1:14" s="1" customFormat="1">
      <c r="A97" s="62" t="s">
        <v>184</v>
      </c>
      <c r="B97" s="63"/>
      <c r="C97" s="40"/>
      <c r="D97" s="40"/>
      <c r="E97" s="25">
        <v>10270</v>
      </c>
      <c r="F97" s="25">
        <v>11900</v>
      </c>
      <c r="G97" s="25">
        <v>11900</v>
      </c>
      <c r="H97" s="25"/>
      <c r="I97" s="25">
        <v>10270</v>
      </c>
      <c r="J97" s="25">
        <v>10270</v>
      </c>
      <c r="K97" s="25">
        <v>9168.44</v>
      </c>
      <c r="L97" s="25">
        <v>11270</v>
      </c>
      <c r="M97" s="27">
        <f t="shared" si="17"/>
        <v>1.1587147030185005</v>
      </c>
      <c r="N97" s="28">
        <f t="shared" si="18"/>
        <v>1.0559006211180124</v>
      </c>
    </row>
    <row r="98" spans="1:14" s="1" customFormat="1">
      <c r="A98" s="62" t="s">
        <v>70</v>
      </c>
      <c r="B98" s="63"/>
      <c r="C98" s="40"/>
      <c r="D98" s="40"/>
      <c r="E98" s="25">
        <v>235</v>
      </c>
      <c r="F98" s="25">
        <v>234.08</v>
      </c>
      <c r="G98" s="25">
        <v>234.08</v>
      </c>
      <c r="H98" s="25"/>
      <c r="I98" s="25"/>
      <c r="J98" s="25">
        <v>235</v>
      </c>
      <c r="K98" s="25">
        <v>234.08</v>
      </c>
      <c r="L98" s="25">
        <v>234.08</v>
      </c>
      <c r="M98" s="27">
        <f t="shared" si="17"/>
        <v>0</v>
      </c>
      <c r="N98" s="28">
        <f t="shared" si="18"/>
        <v>1</v>
      </c>
    </row>
    <row r="99" spans="1:14" s="1" customFormat="1">
      <c r="A99" s="62" t="s">
        <v>93</v>
      </c>
      <c r="B99" s="63"/>
      <c r="C99" s="40"/>
      <c r="D99" s="40"/>
      <c r="E99" s="25">
        <v>32715</v>
      </c>
      <c r="F99" s="25">
        <v>27715</v>
      </c>
      <c r="G99" s="25">
        <v>27715</v>
      </c>
      <c r="H99" s="25"/>
      <c r="I99" s="25">
        <v>32715</v>
      </c>
      <c r="J99" s="25">
        <v>32715</v>
      </c>
      <c r="K99" s="25">
        <v>18685.759999999998</v>
      </c>
      <c r="L99" s="25">
        <v>27715</v>
      </c>
      <c r="M99" s="27">
        <f t="shared" si="17"/>
        <v>0.84716490906312092</v>
      </c>
      <c r="N99" s="28">
        <f t="shared" si="18"/>
        <v>1</v>
      </c>
    </row>
    <row r="100" spans="1:14" s="1" customFormat="1">
      <c r="A100" s="62" t="s">
        <v>134</v>
      </c>
      <c r="B100" s="63"/>
      <c r="C100" s="40"/>
      <c r="D100" s="40"/>
      <c r="E100" s="25">
        <v>70080</v>
      </c>
      <c r="F100" s="25">
        <v>70080</v>
      </c>
      <c r="G100" s="25">
        <v>70080</v>
      </c>
      <c r="H100" s="25"/>
      <c r="I100" s="25">
        <v>70080</v>
      </c>
      <c r="J100" s="25">
        <v>70080</v>
      </c>
      <c r="K100" s="25">
        <v>34344.01</v>
      </c>
      <c r="L100" s="25">
        <v>70080</v>
      </c>
      <c r="M100" s="27">
        <f t="shared" si="17"/>
        <v>1</v>
      </c>
      <c r="N100" s="28">
        <f t="shared" si="18"/>
        <v>1</v>
      </c>
    </row>
    <row r="101" spans="1:14" s="1" customFormat="1">
      <c r="A101" s="62" t="s">
        <v>140</v>
      </c>
      <c r="B101" s="63"/>
      <c r="C101" s="40"/>
      <c r="D101" s="40"/>
      <c r="E101" s="25">
        <v>22744</v>
      </c>
      <c r="F101" s="25">
        <v>22744</v>
      </c>
      <c r="G101" s="25">
        <v>22744</v>
      </c>
      <c r="H101" s="25"/>
      <c r="I101" s="25">
        <v>22744</v>
      </c>
      <c r="J101" s="25">
        <v>22744</v>
      </c>
      <c r="K101" s="25">
        <v>17585.330000000002</v>
      </c>
      <c r="L101" s="25">
        <v>22744</v>
      </c>
      <c r="M101" s="27">
        <f t="shared" si="17"/>
        <v>1</v>
      </c>
      <c r="N101" s="28">
        <f t="shared" si="18"/>
        <v>1</v>
      </c>
    </row>
    <row r="102" spans="1:14" ht="24">
      <c r="A102" s="64" t="s">
        <v>182</v>
      </c>
      <c r="B102" s="63"/>
      <c r="C102" s="31">
        <v>4040</v>
      </c>
      <c r="D102" s="42" t="s">
        <v>22</v>
      </c>
      <c r="E102" s="39">
        <f t="shared" ref="E102:L102" si="27">SUM(E103:E111)</f>
        <v>89209</v>
      </c>
      <c r="F102" s="39">
        <f t="shared" si="27"/>
        <v>89172.750000000015</v>
      </c>
      <c r="G102" s="39">
        <f t="shared" si="27"/>
        <v>89172.750000000015</v>
      </c>
      <c r="H102" s="39">
        <f t="shared" si="27"/>
        <v>0</v>
      </c>
      <c r="I102" s="39">
        <f t="shared" si="27"/>
        <v>89209</v>
      </c>
      <c r="J102" s="39">
        <f t="shared" si="27"/>
        <v>89209</v>
      </c>
      <c r="K102" s="39">
        <f t="shared" si="27"/>
        <v>89172.750000000015</v>
      </c>
      <c r="L102" s="39">
        <f t="shared" si="27"/>
        <v>89173.640000000014</v>
      </c>
      <c r="M102" s="19">
        <f t="shared" si="17"/>
        <v>0.99959365086482321</v>
      </c>
      <c r="N102" s="20">
        <f t="shared" si="18"/>
        <v>0.99999001947212207</v>
      </c>
    </row>
    <row r="103" spans="1:14" s="1" customFormat="1">
      <c r="A103" s="62" t="s">
        <v>180</v>
      </c>
      <c r="B103" s="63"/>
      <c r="C103" s="23"/>
      <c r="D103" s="24"/>
      <c r="E103" s="25">
        <v>60601</v>
      </c>
      <c r="F103" s="25">
        <v>60600.76</v>
      </c>
      <c r="G103" s="25">
        <v>60600.76</v>
      </c>
      <c r="H103" s="25"/>
      <c r="I103" s="25">
        <v>60601</v>
      </c>
      <c r="J103" s="25">
        <v>60601</v>
      </c>
      <c r="K103" s="25">
        <v>60600.76</v>
      </c>
      <c r="L103" s="25">
        <v>60601</v>
      </c>
      <c r="M103" s="27">
        <f t="shared" si="17"/>
        <v>0.99999603966931239</v>
      </c>
      <c r="N103" s="28">
        <f t="shared" si="18"/>
        <v>0.99999603966931239</v>
      </c>
    </row>
    <row r="104" spans="1:14" s="1" customFormat="1">
      <c r="A104" s="62" t="s">
        <v>18</v>
      </c>
      <c r="B104" s="63"/>
      <c r="C104" s="23"/>
      <c r="D104" s="24"/>
      <c r="E104" s="25">
        <v>1580</v>
      </c>
      <c r="F104" s="25">
        <v>1579.76</v>
      </c>
      <c r="G104" s="25">
        <v>1579.76</v>
      </c>
      <c r="H104" s="25"/>
      <c r="I104" s="25">
        <v>1580</v>
      </c>
      <c r="J104" s="25">
        <v>1580</v>
      </c>
      <c r="K104" s="25">
        <v>1579.76</v>
      </c>
      <c r="L104" s="25">
        <v>1579.76</v>
      </c>
      <c r="M104" s="27">
        <f t="shared" si="17"/>
        <v>0.9998481012658228</v>
      </c>
      <c r="N104" s="28">
        <f t="shared" si="18"/>
        <v>1</v>
      </c>
    </row>
    <row r="105" spans="1:14" s="1" customFormat="1">
      <c r="A105" s="62" t="s">
        <v>29</v>
      </c>
      <c r="B105" s="63"/>
      <c r="C105" s="23"/>
      <c r="D105" s="24"/>
      <c r="E105" s="25">
        <v>1150</v>
      </c>
      <c r="F105" s="25">
        <v>1148.1400000000001</v>
      </c>
      <c r="G105" s="25">
        <v>1148.1400000000001</v>
      </c>
      <c r="H105" s="25"/>
      <c r="I105" s="25">
        <v>1150</v>
      </c>
      <c r="J105" s="25">
        <v>1150</v>
      </c>
      <c r="K105" s="25">
        <v>1148.1400000000001</v>
      </c>
      <c r="L105" s="25">
        <v>1148.1400000000001</v>
      </c>
      <c r="M105" s="27">
        <f t="shared" si="17"/>
        <v>0.99838260869565221</v>
      </c>
      <c r="N105" s="28">
        <f t="shared" si="18"/>
        <v>1</v>
      </c>
    </row>
    <row r="106" spans="1:14" s="1" customFormat="1">
      <c r="A106" s="62" t="s">
        <v>181</v>
      </c>
      <c r="B106" s="63"/>
      <c r="C106" s="23"/>
      <c r="D106" s="24"/>
      <c r="E106" s="25">
        <v>14450</v>
      </c>
      <c r="F106" s="25">
        <v>14425.39</v>
      </c>
      <c r="G106" s="25">
        <v>14425.39</v>
      </c>
      <c r="H106" s="25"/>
      <c r="I106" s="25">
        <v>14450</v>
      </c>
      <c r="J106" s="25">
        <v>14450</v>
      </c>
      <c r="K106" s="25">
        <v>14425.39</v>
      </c>
      <c r="L106" s="25">
        <v>14425.39</v>
      </c>
      <c r="M106" s="27">
        <f t="shared" si="17"/>
        <v>0.99829688581314879</v>
      </c>
      <c r="N106" s="28">
        <f t="shared" si="18"/>
        <v>1</v>
      </c>
    </row>
    <row r="107" spans="1:14" s="1" customFormat="1">
      <c r="A107" s="62" t="s">
        <v>184</v>
      </c>
      <c r="B107" s="63"/>
      <c r="C107" s="23"/>
      <c r="D107" s="24"/>
      <c r="E107" s="25">
        <v>1015</v>
      </c>
      <c r="F107" s="25">
        <v>1014.35</v>
      </c>
      <c r="G107" s="25">
        <v>1014.35</v>
      </c>
      <c r="H107" s="25"/>
      <c r="I107" s="25">
        <v>1015</v>
      </c>
      <c r="J107" s="25">
        <v>1015</v>
      </c>
      <c r="K107" s="25">
        <v>1014.35</v>
      </c>
      <c r="L107" s="25">
        <v>1015</v>
      </c>
      <c r="M107" s="27">
        <f t="shared" si="17"/>
        <v>0.99935960591133011</v>
      </c>
      <c r="N107" s="28">
        <f t="shared" si="18"/>
        <v>0.99935960591133011</v>
      </c>
    </row>
    <row r="108" spans="1:14" s="1" customFormat="1">
      <c r="A108" s="62" t="s">
        <v>70</v>
      </c>
      <c r="B108" s="63"/>
      <c r="C108" s="23"/>
      <c r="D108" s="24"/>
      <c r="E108" s="25">
        <v>650</v>
      </c>
      <c r="F108" s="25">
        <v>646</v>
      </c>
      <c r="G108" s="25">
        <v>646</v>
      </c>
      <c r="H108" s="25"/>
      <c r="I108" s="25">
        <v>650</v>
      </c>
      <c r="J108" s="25">
        <v>650</v>
      </c>
      <c r="K108" s="25">
        <v>646</v>
      </c>
      <c r="L108" s="25">
        <v>646</v>
      </c>
      <c r="M108" s="27">
        <f t="shared" si="17"/>
        <v>0.99384615384615382</v>
      </c>
      <c r="N108" s="28">
        <f t="shared" si="18"/>
        <v>1</v>
      </c>
    </row>
    <row r="109" spans="1:14" s="1" customFormat="1">
      <c r="A109" s="62" t="s">
        <v>93</v>
      </c>
      <c r="B109" s="63"/>
      <c r="C109" s="23"/>
      <c r="D109" s="24"/>
      <c r="E109" s="25">
        <v>2081</v>
      </c>
      <c r="F109" s="25">
        <v>2080.8000000000002</v>
      </c>
      <c r="G109" s="25">
        <v>2080.8000000000002</v>
      </c>
      <c r="H109" s="25"/>
      <c r="I109" s="25">
        <v>2081</v>
      </c>
      <c r="J109" s="25">
        <v>2081</v>
      </c>
      <c r="K109" s="25">
        <v>2080.8000000000002</v>
      </c>
      <c r="L109" s="25">
        <v>2080.8000000000002</v>
      </c>
      <c r="M109" s="27">
        <f t="shared" si="17"/>
        <v>0.99990389235944266</v>
      </c>
      <c r="N109" s="28">
        <f t="shared" si="18"/>
        <v>1</v>
      </c>
    </row>
    <row r="110" spans="1:14" s="1" customFormat="1">
      <c r="A110" s="62" t="s">
        <v>134</v>
      </c>
      <c r="B110" s="63"/>
      <c r="C110" s="23"/>
      <c r="D110" s="24"/>
      <c r="E110" s="25">
        <v>5880</v>
      </c>
      <c r="F110" s="25">
        <v>5876.23</v>
      </c>
      <c r="G110" s="25">
        <v>5876.23</v>
      </c>
      <c r="H110" s="25"/>
      <c r="I110" s="25">
        <v>5880</v>
      </c>
      <c r="J110" s="25">
        <v>5880</v>
      </c>
      <c r="K110" s="25">
        <v>5876.23</v>
      </c>
      <c r="L110" s="25">
        <v>5876.23</v>
      </c>
      <c r="M110" s="27">
        <f t="shared" si="17"/>
        <v>0.99935884353741489</v>
      </c>
      <c r="N110" s="28">
        <f t="shared" si="18"/>
        <v>1</v>
      </c>
    </row>
    <row r="111" spans="1:14" s="1" customFormat="1">
      <c r="A111" s="62" t="s">
        <v>140</v>
      </c>
      <c r="B111" s="63"/>
      <c r="C111" s="23"/>
      <c r="D111" s="24"/>
      <c r="E111" s="25">
        <v>1802</v>
      </c>
      <c r="F111" s="25">
        <v>1801.32</v>
      </c>
      <c r="G111" s="25">
        <v>1801.32</v>
      </c>
      <c r="H111" s="25"/>
      <c r="I111" s="25">
        <v>1802</v>
      </c>
      <c r="J111" s="25">
        <v>1802</v>
      </c>
      <c r="K111" s="25">
        <v>1801.32</v>
      </c>
      <c r="L111" s="25">
        <v>1801.32</v>
      </c>
      <c r="M111" s="27">
        <f t="shared" si="17"/>
        <v>0.99962264150943392</v>
      </c>
      <c r="N111" s="28">
        <f t="shared" si="18"/>
        <v>1</v>
      </c>
    </row>
    <row r="112" spans="1:14" ht="36">
      <c r="A112" s="64" t="s">
        <v>182</v>
      </c>
      <c r="B112" s="63"/>
      <c r="C112" s="31">
        <v>4110</v>
      </c>
      <c r="D112" s="42" t="s">
        <v>23</v>
      </c>
      <c r="E112" s="39">
        <f t="shared" ref="E112:L112" si="28">SUM(E113:E122)</f>
        <v>215524</v>
      </c>
      <c r="F112" s="39">
        <f t="shared" si="28"/>
        <v>215416.7</v>
      </c>
      <c r="G112" s="39">
        <f t="shared" si="28"/>
        <v>215416.7</v>
      </c>
      <c r="H112" s="39">
        <f t="shared" si="28"/>
        <v>0</v>
      </c>
      <c r="I112" s="39">
        <f t="shared" si="28"/>
        <v>214913</v>
      </c>
      <c r="J112" s="39">
        <f t="shared" si="28"/>
        <v>215524</v>
      </c>
      <c r="K112" s="39">
        <f t="shared" si="28"/>
        <v>137537.89000000001</v>
      </c>
      <c r="L112" s="39">
        <f t="shared" si="28"/>
        <v>215741.7</v>
      </c>
      <c r="M112" s="19">
        <f t="shared" si="17"/>
        <v>1.0023437390944243</v>
      </c>
      <c r="N112" s="20">
        <f t="shared" si="18"/>
        <v>0.99849356892988239</v>
      </c>
    </row>
    <row r="113" spans="1:14" s="1" customFormat="1">
      <c r="A113" s="62" t="s">
        <v>180</v>
      </c>
      <c r="B113" s="63"/>
      <c r="C113" s="23"/>
      <c r="D113" s="24"/>
      <c r="E113" s="25">
        <v>149780</v>
      </c>
      <c r="F113" s="25">
        <v>149780</v>
      </c>
      <c r="G113" s="25">
        <v>149780</v>
      </c>
      <c r="H113" s="25"/>
      <c r="I113" s="25">
        <v>149780</v>
      </c>
      <c r="J113" s="25">
        <v>149780</v>
      </c>
      <c r="K113" s="25">
        <v>93040.81</v>
      </c>
      <c r="L113" s="25">
        <v>149780</v>
      </c>
      <c r="M113" s="27">
        <f t="shared" si="17"/>
        <v>1</v>
      </c>
      <c r="N113" s="28">
        <f t="shared" si="18"/>
        <v>1</v>
      </c>
    </row>
    <row r="114" spans="1:14" s="1" customFormat="1">
      <c r="A114" s="62" t="s">
        <v>18</v>
      </c>
      <c r="B114" s="63"/>
      <c r="C114" s="23"/>
      <c r="D114" s="24"/>
      <c r="E114" s="25">
        <v>1905</v>
      </c>
      <c r="F114" s="25">
        <v>1905</v>
      </c>
      <c r="G114" s="25">
        <v>1905</v>
      </c>
      <c r="H114" s="25"/>
      <c r="I114" s="25">
        <v>1915</v>
      </c>
      <c r="J114" s="25">
        <v>1905</v>
      </c>
      <c r="K114" s="25">
        <v>1882.28</v>
      </c>
      <c r="L114" s="25">
        <v>2130</v>
      </c>
      <c r="M114" s="27">
        <f t="shared" si="17"/>
        <v>0.99477806788511747</v>
      </c>
      <c r="N114" s="28">
        <f t="shared" si="18"/>
        <v>0.89436619718309862</v>
      </c>
    </row>
    <row r="115" spans="1:14" s="1" customFormat="1">
      <c r="A115" s="62" t="s">
        <v>29</v>
      </c>
      <c r="B115" s="63"/>
      <c r="C115" s="23"/>
      <c r="D115" s="24"/>
      <c r="E115" s="25">
        <v>3342</v>
      </c>
      <c r="F115" s="25">
        <v>3342</v>
      </c>
      <c r="G115" s="25">
        <v>3342</v>
      </c>
      <c r="H115" s="25"/>
      <c r="I115" s="25">
        <v>3407</v>
      </c>
      <c r="J115" s="25">
        <v>3342</v>
      </c>
      <c r="K115" s="25">
        <v>2416.42</v>
      </c>
      <c r="L115" s="25">
        <v>3442</v>
      </c>
      <c r="M115" s="27">
        <f t="shared" si="17"/>
        <v>0.98092163193425297</v>
      </c>
      <c r="N115" s="28">
        <f t="shared" si="18"/>
        <v>0.97094712376525272</v>
      </c>
    </row>
    <row r="116" spans="1:14" s="1" customFormat="1">
      <c r="A116" s="62" t="s">
        <v>181</v>
      </c>
      <c r="B116" s="63"/>
      <c r="C116" s="23"/>
      <c r="D116" s="24"/>
      <c r="E116" s="25">
        <v>35400</v>
      </c>
      <c r="F116" s="25">
        <v>35400</v>
      </c>
      <c r="G116" s="25">
        <v>35400</v>
      </c>
      <c r="H116" s="25"/>
      <c r="I116" s="25">
        <v>35400</v>
      </c>
      <c r="J116" s="25">
        <v>35400</v>
      </c>
      <c r="K116" s="25">
        <v>23765.03</v>
      </c>
      <c r="L116" s="25">
        <v>35400</v>
      </c>
      <c r="M116" s="27">
        <f t="shared" si="17"/>
        <v>1</v>
      </c>
      <c r="N116" s="28">
        <f t="shared" si="18"/>
        <v>1</v>
      </c>
    </row>
    <row r="117" spans="1:14" s="1" customFormat="1">
      <c r="A117" s="62" t="s">
        <v>183</v>
      </c>
      <c r="B117" s="63"/>
      <c r="C117" s="23"/>
      <c r="D117" s="24"/>
      <c r="E117" s="25">
        <v>1870</v>
      </c>
      <c r="F117" s="25">
        <v>2214</v>
      </c>
      <c r="G117" s="25">
        <v>2214</v>
      </c>
      <c r="H117" s="25"/>
      <c r="I117" s="25">
        <v>1400</v>
      </c>
      <c r="J117" s="25">
        <v>1870</v>
      </c>
      <c r="K117" s="25">
        <v>1744.64</v>
      </c>
      <c r="L117" s="25">
        <v>2214</v>
      </c>
      <c r="M117" s="27">
        <f t="shared" si="17"/>
        <v>1.5814285714285714</v>
      </c>
      <c r="N117" s="28">
        <f t="shared" si="18"/>
        <v>1</v>
      </c>
    </row>
    <row r="118" spans="1:14" s="1" customFormat="1">
      <c r="A118" s="62" t="s">
        <v>184</v>
      </c>
      <c r="B118" s="63"/>
      <c r="C118" s="23"/>
      <c r="D118" s="24"/>
      <c r="E118" s="25">
        <v>1835</v>
      </c>
      <c r="F118" s="25">
        <v>2035</v>
      </c>
      <c r="G118" s="25">
        <v>2035</v>
      </c>
      <c r="H118" s="25"/>
      <c r="I118" s="25">
        <v>1735</v>
      </c>
      <c r="J118" s="25">
        <v>1835</v>
      </c>
      <c r="K118" s="25">
        <v>1659.85</v>
      </c>
      <c r="L118" s="25">
        <v>2035</v>
      </c>
      <c r="M118" s="27">
        <f t="shared" si="17"/>
        <v>1.1729106628242074</v>
      </c>
      <c r="N118" s="28">
        <f t="shared" si="18"/>
        <v>1</v>
      </c>
    </row>
    <row r="119" spans="1:14" s="1" customFormat="1">
      <c r="A119" s="62" t="s">
        <v>70</v>
      </c>
      <c r="B119" s="63"/>
      <c r="C119" s="23"/>
      <c r="D119" s="24"/>
      <c r="E119" s="25">
        <v>216</v>
      </c>
      <c r="F119" s="25">
        <v>214.7</v>
      </c>
      <c r="G119" s="25">
        <v>214.7</v>
      </c>
      <c r="H119" s="25"/>
      <c r="I119" s="25">
        <v>100</v>
      </c>
      <c r="J119" s="25">
        <v>216</v>
      </c>
      <c r="K119" s="25">
        <v>214.7</v>
      </c>
      <c r="L119" s="25">
        <v>214.7</v>
      </c>
      <c r="M119" s="27">
        <f t="shared" si="17"/>
        <v>2.1469999999999998</v>
      </c>
      <c r="N119" s="28">
        <f t="shared" si="18"/>
        <v>1</v>
      </c>
    </row>
    <row r="120" spans="1:14" s="1" customFormat="1">
      <c r="A120" s="62" t="s">
        <v>93</v>
      </c>
      <c r="B120" s="63"/>
      <c r="C120" s="23"/>
      <c r="D120" s="24"/>
      <c r="E120" s="25">
        <v>5352</v>
      </c>
      <c r="F120" s="25">
        <v>4702</v>
      </c>
      <c r="G120" s="25">
        <v>4702</v>
      </c>
      <c r="H120" s="25"/>
      <c r="I120" s="25">
        <v>5352</v>
      </c>
      <c r="J120" s="25">
        <v>5352</v>
      </c>
      <c r="K120" s="25">
        <v>3326.14</v>
      </c>
      <c r="L120" s="25">
        <v>4702</v>
      </c>
      <c r="M120" s="27">
        <f t="shared" si="17"/>
        <v>0.87855007473841551</v>
      </c>
      <c r="N120" s="28">
        <f t="shared" si="18"/>
        <v>1</v>
      </c>
    </row>
    <row r="121" spans="1:14" s="1" customFormat="1">
      <c r="A121" s="62" t="s">
        <v>134</v>
      </c>
      <c r="B121" s="63"/>
      <c r="C121" s="23"/>
      <c r="D121" s="24"/>
      <c r="E121" s="25">
        <v>11680</v>
      </c>
      <c r="F121" s="25">
        <v>11680</v>
      </c>
      <c r="G121" s="25">
        <v>11680</v>
      </c>
      <c r="H121" s="25"/>
      <c r="I121" s="25">
        <v>11680</v>
      </c>
      <c r="J121" s="25">
        <v>11680</v>
      </c>
      <c r="K121" s="25">
        <v>6497.01</v>
      </c>
      <c r="L121" s="25">
        <v>11680</v>
      </c>
      <c r="M121" s="27">
        <f t="shared" si="17"/>
        <v>1</v>
      </c>
      <c r="N121" s="28">
        <f t="shared" si="18"/>
        <v>1</v>
      </c>
    </row>
    <row r="122" spans="1:14" s="1" customFormat="1">
      <c r="A122" s="62" t="s">
        <v>140</v>
      </c>
      <c r="B122" s="63"/>
      <c r="C122" s="23"/>
      <c r="D122" s="24"/>
      <c r="E122" s="25">
        <v>4144</v>
      </c>
      <c r="F122" s="25">
        <v>4144</v>
      </c>
      <c r="G122" s="25">
        <v>4144</v>
      </c>
      <c r="H122" s="25"/>
      <c r="I122" s="25">
        <v>4144</v>
      </c>
      <c r="J122" s="25">
        <v>4144</v>
      </c>
      <c r="K122" s="25">
        <v>2991.01</v>
      </c>
      <c r="L122" s="25">
        <v>4144</v>
      </c>
      <c r="M122" s="27">
        <f t="shared" ref="M122:M191" si="29">IF(I122=0,0,F122/I122)</f>
        <v>1</v>
      </c>
      <c r="N122" s="28">
        <f t="shared" ref="N122:N191" si="30">IF(L122=0,0,F122/L122)</f>
        <v>1</v>
      </c>
    </row>
    <row r="123" spans="1:14" ht="24">
      <c r="A123" s="141"/>
      <c r="B123" s="141"/>
      <c r="C123" s="31">
        <v>4120</v>
      </c>
      <c r="D123" s="42" t="s">
        <v>24</v>
      </c>
      <c r="E123" s="39">
        <f t="shared" ref="E123:L123" si="31">SUM(E124:E133)</f>
        <v>34788</v>
      </c>
      <c r="F123" s="39">
        <f t="shared" si="31"/>
        <v>36669.21</v>
      </c>
      <c r="G123" s="39">
        <f t="shared" si="31"/>
        <v>36669.21</v>
      </c>
      <c r="H123" s="39">
        <f t="shared" si="31"/>
        <v>0</v>
      </c>
      <c r="I123" s="39">
        <f t="shared" si="31"/>
        <v>34159</v>
      </c>
      <c r="J123" s="39">
        <f t="shared" si="31"/>
        <v>34788</v>
      </c>
      <c r="K123" s="39">
        <f t="shared" si="31"/>
        <v>22944.850000000002</v>
      </c>
      <c r="L123" s="39">
        <f t="shared" si="31"/>
        <v>35824.21</v>
      </c>
      <c r="M123" s="19">
        <f t="shared" si="29"/>
        <v>1.0734860505284112</v>
      </c>
      <c r="N123" s="20">
        <f t="shared" si="30"/>
        <v>1.0235874008107926</v>
      </c>
    </row>
    <row r="124" spans="1:14" s="1" customFormat="1">
      <c r="A124" s="62" t="s">
        <v>180</v>
      </c>
      <c r="B124" s="63"/>
      <c r="C124" s="23"/>
      <c r="D124" s="24"/>
      <c r="E124" s="25">
        <v>23859</v>
      </c>
      <c r="F124" s="25">
        <v>23859</v>
      </c>
      <c r="G124" s="25">
        <v>23859</v>
      </c>
      <c r="H124" s="25"/>
      <c r="I124" s="25">
        <v>23859</v>
      </c>
      <c r="J124" s="25">
        <v>23859</v>
      </c>
      <c r="K124" s="25">
        <v>14168.45</v>
      </c>
      <c r="L124" s="25">
        <v>23859</v>
      </c>
      <c r="M124" s="27">
        <f t="shared" si="29"/>
        <v>1</v>
      </c>
      <c r="N124" s="28">
        <f t="shared" si="30"/>
        <v>1</v>
      </c>
    </row>
    <row r="125" spans="1:14" s="1" customFormat="1">
      <c r="A125" s="62" t="s">
        <v>18</v>
      </c>
      <c r="B125" s="63"/>
      <c r="C125" s="23"/>
      <c r="D125" s="24"/>
      <c r="E125" s="25">
        <v>315</v>
      </c>
      <c r="F125" s="25">
        <v>315</v>
      </c>
      <c r="G125" s="25">
        <v>315</v>
      </c>
      <c r="H125" s="25"/>
      <c r="I125" s="25">
        <v>305</v>
      </c>
      <c r="J125" s="25">
        <v>315</v>
      </c>
      <c r="K125" s="25">
        <v>314.12</v>
      </c>
      <c r="L125" s="25">
        <v>390</v>
      </c>
      <c r="M125" s="27">
        <f t="shared" si="29"/>
        <v>1.0327868852459017</v>
      </c>
      <c r="N125" s="28">
        <f t="shared" si="30"/>
        <v>0.80769230769230771</v>
      </c>
    </row>
    <row r="126" spans="1:14" s="1" customFormat="1">
      <c r="A126" s="62" t="s">
        <v>29</v>
      </c>
      <c r="B126" s="63"/>
      <c r="C126" s="23"/>
      <c r="D126" s="24"/>
      <c r="E126" s="25">
        <v>543</v>
      </c>
      <c r="F126" s="25">
        <v>543</v>
      </c>
      <c r="G126" s="25">
        <v>543</v>
      </c>
      <c r="H126" s="25"/>
      <c r="I126" s="25">
        <v>543</v>
      </c>
      <c r="J126" s="25">
        <v>543</v>
      </c>
      <c r="K126" s="25">
        <v>378.58</v>
      </c>
      <c r="L126" s="25">
        <v>543</v>
      </c>
      <c r="M126" s="27">
        <f t="shared" si="29"/>
        <v>1</v>
      </c>
      <c r="N126" s="28">
        <f t="shared" si="30"/>
        <v>1</v>
      </c>
    </row>
    <row r="127" spans="1:14" s="1" customFormat="1">
      <c r="A127" s="62" t="s">
        <v>181</v>
      </c>
      <c r="B127" s="63"/>
      <c r="C127" s="23"/>
      <c r="D127" s="24"/>
      <c r="E127" s="25">
        <v>6050</v>
      </c>
      <c r="F127" s="25">
        <v>8000</v>
      </c>
      <c r="G127" s="25">
        <v>8000</v>
      </c>
      <c r="H127" s="25"/>
      <c r="I127" s="25">
        <v>5550</v>
      </c>
      <c r="J127" s="25">
        <v>6050</v>
      </c>
      <c r="K127" s="25">
        <v>5190.46</v>
      </c>
      <c r="L127" s="25">
        <v>7050</v>
      </c>
      <c r="M127" s="27">
        <f t="shared" si="29"/>
        <v>1.4414414414414414</v>
      </c>
      <c r="N127" s="28">
        <f t="shared" si="30"/>
        <v>1.1347517730496455</v>
      </c>
    </row>
    <row r="128" spans="1:14" s="1" customFormat="1">
      <c r="A128" s="62" t="s">
        <v>183</v>
      </c>
      <c r="B128" s="63"/>
      <c r="C128" s="23"/>
      <c r="D128" s="24"/>
      <c r="E128" s="25">
        <v>310</v>
      </c>
      <c r="F128" s="25">
        <v>346</v>
      </c>
      <c r="G128" s="25">
        <v>346</v>
      </c>
      <c r="H128" s="25"/>
      <c r="I128" s="25">
        <v>230</v>
      </c>
      <c r="J128" s="25">
        <v>310</v>
      </c>
      <c r="K128" s="25">
        <v>277.06</v>
      </c>
      <c r="L128" s="25">
        <v>346</v>
      </c>
      <c r="M128" s="27">
        <f t="shared" si="29"/>
        <v>1.5043478260869565</v>
      </c>
      <c r="N128" s="28">
        <f t="shared" si="30"/>
        <v>1</v>
      </c>
    </row>
    <row r="129" spans="1:14" s="1" customFormat="1">
      <c r="A129" s="62" t="s">
        <v>184</v>
      </c>
      <c r="B129" s="63"/>
      <c r="C129" s="23"/>
      <c r="D129" s="24"/>
      <c r="E129" s="25">
        <v>300</v>
      </c>
      <c r="F129" s="25">
        <v>320</v>
      </c>
      <c r="G129" s="25">
        <v>320</v>
      </c>
      <c r="H129" s="25"/>
      <c r="I129" s="25">
        <v>280</v>
      </c>
      <c r="J129" s="25">
        <v>300</v>
      </c>
      <c r="K129" s="25">
        <v>262.68</v>
      </c>
      <c r="L129" s="25">
        <v>350</v>
      </c>
      <c r="M129" s="27">
        <f t="shared" si="29"/>
        <v>1.1428571428571428</v>
      </c>
      <c r="N129" s="28">
        <f t="shared" si="30"/>
        <v>0.91428571428571426</v>
      </c>
    </row>
    <row r="130" spans="1:14" s="1" customFormat="1">
      <c r="A130" s="62" t="s">
        <v>70</v>
      </c>
      <c r="B130" s="63"/>
      <c r="C130" s="23"/>
      <c r="D130" s="24"/>
      <c r="E130" s="25">
        <v>39</v>
      </c>
      <c r="F130" s="25">
        <v>34.21</v>
      </c>
      <c r="G130" s="25">
        <v>34.21</v>
      </c>
      <c r="H130" s="25"/>
      <c r="I130" s="25">
        <v>20</v>
      </c>
      <c r="J130" s="25">
        <v>39</v>
      </c>
      <c r="K130" s="25">
        <v>34.21</v>
      </c>
      <c r="L130" s="25">
        <v>34.21</v>
      </c>
      <c r="M130" s="27">
        <f t="shared" si="29"/>
        <v>1.7105000000000001</v>
      </c>
      <c r="N130" s="28">
        <f t="shared" si="30"/>
        <v>1</v>
      </c>
    </row>
    <row r="131" spans="1:14" s="1" customFormat="1">
      <c r="A131" s="62" t="s">
        <v>93</v>
      </c>
      <c r="B131" s="63"/>
      <c r="C131" s="23"/>
      <c r="D131" s="24"/>
      <c r="E131" s="25">
        <v>852</v>
      </c>
      <c r="F131" s="25">
        <v>732</v>
      </c>
      <c r="G131" s="25">
        <v>732</v>
      </c>
      <c r="H131" s="25"/>
      <c r="I131" s="25">
        <v>852</v>
      </c>
      <c r="J131" s="25">
        <v>852</v>
      </c>
      <c r="K131" s="25">
        <v>525.29999999999995</v>
      </c>
      <c r="L131" s="25">
        <v>732</v>
      </c>
      <c r="M131" s="27">
        <f t="shared" si="29"/>
        <v>0.85915492957746475</v>
      </c>
      <c r="N131" s="28">
        <f t="shared" si="30"/>
        <v>1</v>
      </c>
    </row>
    <row r="132" spans="1:14" s="1" customFormat="1">
      <c r="A132" s="62" t="s">
        <v>134</v>
      </c>
      <c r="B132" s="63"/>
      <c r="C132" s="23"/>
      <c r="D132" s="24"/>
      <c r="E132" s="25">
        <v>1860</v>
      </c>
      <c r="F132" s="25">
        <v>1860</v>
      </c>
      <c r="G132" s="25">
        <v>1860</v>
      </c>
      <c r="H132" s="25"/>
      <c r="I132" s="25">
        <v>1860</v>
      </c>
      <c r="J132" s="25">
        <v>1860</v>
      </c>
      <c r="K132" s="25">
        <v>1340.22</v>
      </c>
      <c r="L132" s="25">
        <v>1860</v>
      </c>
      <c r="M132" s="27">
        <f t="shared" si="29"/>
        <v>1</v>
      </c>
      <c r="N132" s="28">
        <f t="shared" si="30"/>
        <v>1</v>
      </c>
    </row>
    <row r="133" spans="1:14" s="1" customFormat="1">
      <c r="A133" s="62" t="s">
        <v>140</v>
      </c>
      <c r="B133" s="63"/>
      <c r="C133" s="23"/>
      <c r="D133" s="24"/>
      <c r="E133" s="25">
        <v>660</v>
      </c>
      <c r="F133" s="25">
        <v>660</v>
      </c>
      <c r="G133" s="25">
        <v>660</v>
      </c>
      <c r="H133" s="25"/>
      <c r="I133" s="25">
        <v>660</v>
      </c>
      <c r="J133" s="25">
        <v>660</v>
      </c>
      <c r="K133" s="25">
        <v>453.77</v>
      </c>
      <c r="L133" s="25">
        <v>660</v>
      </c>
      <c r="M133" s="27">
        <f t="shared" si="29"/>
        <v>1</v>
      </c>
      <c r="N133" s="28">
        <f t="shared" si="30"/>
        <v>1</v>
      </c>
    </row>
    <row r="134" spans="1:14" ht="48">
      <c r="A134" s="146"/>
      <c r="B134" s="146"/>
      <c r="C134" s="43">
        <v>4140</v>
      </c>
      <c r="D134" s="38" t="s">
        <v>172</v>
      </c>
      <c r="E134" s="39">
        <v>10400</v>
      </c>
      <c r="F134" s="39">
        <v>10388</v>
      </c>
      <c r="G134" s="39">
        <v>10388</v>
      </c>
      <c r="H134" s="39"/>
      <c r="I134" s="39"/>
      <c r="J134" s="39">
        <v>10400</v>
      </c>
      <c r="K134" s="39">
        <v>10388</v>
      </c>
      <c r="L134" s="39">
        <v>10400</v>
      </c>
      <c r="M134" s="19">
        <f t="shared" si="29"/>
        <v>0</v>
      </c>
      <c r="N134" s="20">
        <f t="shared" si="30"/>
        <v>0.99884615384615383</v>
      </c>
    </row>
    <row r="135" spans="1:14" ht="24">
      <c r="A135" s="141"/>
      <c r="B135" s="141"/>
      <c r="C135" s="31">
        <v>4170</v>
      </c>
      <c r="D135" s="42" t="s">
        <v>25</v>
      </c>
      <c r="E135" s="39">
        <v>23500</v>
      </c>
      <c r="F135" s="39">
        <v>28500</v>
      </c>
      <c r="G135" s="39">
        <v>28500</v>
      </c>
      <c r="H135" s="39"/>
      <c r="I135" s="39">
        <v>17000</v>
      </c>
      <c r="J135" s="39">
        <v>23500</v>
      </c>
      <c r="K135" s="39">
        <v>21450.38</v>
      </c>
      <c r="L135" s="39">
        <v>26000</v>
      </c>
      <c r="M135" s="19">
        <f t="shared" si="29"/>
        <v>1.6764705882352942</v>
      </c>
      <c r="N135" s="20">
        <f t="shared" si="30"/>
        <v>1.0961538461538463</v>
      </c>
    </row>
    <row r="136" spans="1:14" ht="24">
      <c r="A136" s="141"/>
      <c r="B136" s="141"/>
      <c r="C136" s="31">
        <v>4210</v>
      </c>
      <c r="D136" s="42" t="s">
        <v>26</v>
      </c>
      <c r="E136" s="39">
        <v>37000</v>
      </c>
      <c r="F136" s="39">
        <v>35000</v>
      </c>
      <c r="G136" s="39">
        <v>35000</v>
      </c>
      <c r="H136" s="39"/>
      <c r="I136" s="39">
        <v>60000</v>
      </c>
      <c r="J136" s="39">
        <v>37000</v>
      </c>
      <c r="K136" s="39">
        <v>28746.83</v>
      </c>
      <c r="L136" s="39">
        <v>40000</v>
      </c>
      <c r="M136" s="19">
        <f t="shared" si="29"/>
        <v>0.58333333333333337</v>
      </c>
      <c r="N136" s="20">
        <f t="shared" si="30"/>
        <v>0.875</v>
      </c>
    </row>
    <row r="137" spans="1:14" s="1" customFormat="1">
      <c r="A137" s="148"/>
      <c r="B137" s="149"/>
      <c r="C137" s="31"/>
      <c r="D137" s="24" t="s">
        <v>217</v>
      </c>
      <c r="E137" s="25">
        <v>10000</v>
      </c>
      <c r="F137" s="39"/>
      <c r="G137" s="39"/>
      <c r="H137" s="39"/>
      <c r="I137" s="39"/>
      <c r="J137" s="39"/>
      <c r="K137" s="39"/>
      <c r="L137" s="39"/>
      <c r="M137" s="19"/>
      <c r="N137" s="20"/>
    </row>
    <row r="138" spans="1:14" s="1" customFormat="1">
      <c r="A138" s="148"/>
      <c r="B138" s="149"/>
      <c r="C138" s="31"/>
      <c r="D138" s="24" t="s">
        <v>214</v>
      </c>
      <c r="E138" s="25">
        <v>8000</v>
      </c>
      <c r="F138" s="39"/>
      <c r="G138" s="39"/>
      <c r="H138" s="39"/>
      <c r="I138" s="39"/>
      <c r="J138" s="39"/>
      <c r="K138" s="39"/>
      <c r="L138" s="39"/>
      <c r="M138" s="19"/>
      <c r="N138" s="20"/>
    </row>
    <row r="139" spans="1:14" s="1" customFormat="1">
      <c r="A139" s="148"/>
      <c r="B139" s="149"/>
      <c r="C139" s="31"/>
      <c r="D139" s="24" t="s">
        <v>218</v>
      </c>
      <c r="E139" s="25">
        <v>500</v>
      </c>
      <c r="F139" s="39"/>
      <c r="G139" s="39"/>
      <c r="H139" s="39"/>
      <c r="I139" s="39"/>
      <c r="J139" s="39"/>
      <c r="K139" s="39"/>
      <c r="L139" s="39"/>
      <c r="M139" s="19"/>
      <c r="N139" s="20"/>
    </row>
    <row r="140" spans="1:14" s="1" customFormat="1">
      <c r="A140" s="66"/>
      <c r="B140" s="67"/>
      <c r="C140" s="31"/>
      <c r="D140" s="24" t="s">
        <v>219</v>
      </c>
      <c r="E140" s="25">
        <v>3500</v>
      </c>
      <c r="F140" s="39"/>
      <c r="G140" s="39"/>
      <c r="H140" s="39"/>
      <c r="I140" s="39"/>
      <c r="J140" s="39"/>
      <c r="K140" s="39"/>
      <c r="L140" s="39"/>
      <c r="M140" s="19"/>
      <c r="N140" s="20"/>
    </row>
    <row r="141" spans="1:14" s="1" customFormat="1">
      <c r="A141" s="66"/>
      <c r="B141" s="67"/>
      <c r="C141" s="31"/>
      <c r="D141" s="24" t="s">
        <v>220</v>
      </c>
      <c r="E141" s="25"/>
      <c r="F141" s="39"/>
      <c r="G141" s="39"/>
      <c r="H141" s="39"/>
      <c r="I141" s="39"/>
      <c r="J141" s="39"/>
      <c r="K141" s="39"/>
      <c r="L141" s="39"/>
      <c r="M141" s="19"/>
      <c r="N141" s="20"/>
    </row>
    <row r="142" spans="1:14" s="1" customFormat="1">
      <c r="A142" s="66"/>
      <c r="B142" s="67"/>
      <c r="C142" s="31"/>
      <c r="D142" s="24" t="s">
        <v>221</v>
      </c>
      <c r="E142" s="25">
        <v>30000</v>
      </c>
      <c r="F142" s="39"/>
      <c r="G142" s="39"/>
      <c r="H142" s="39"/>
      <c r="I142" s="39"/>
      <c r="J142" s="39"/>
      <c r="K142" s="39"/>
      <c r="L142" s="39"/>
      <c r="M142" s="19"/>
      <c r="N142" s="20"/>
    </row>
    <row r="143" spans="1:14">
      <c r="A143" s="141"/>
      <c r="B143" s="141"/>
      <c r="C143" s="31">
        <v>4260</v>
      </c>
      <c r="D143" s="42" t="s">
        <v>31</v>
      </c>
      <c r="E143" s="39">
        <v>18700</v>
      </c>
      <c r="F143" s="39">
        <v>22200</v>
      </c>
      <c r="G143" s="39">
        <v>22200</v>
      </c>
      <c r="H143" s="39"/>
      <c r="I143" s="39">
        <v>14500</v>
      </c>
      <c r="J143" s="39">
        <v>18700</v>
      </c>
      <c r="K143" s="39">
        <v>15296.1</v>
      </c>
      <c r="L143" s="39">
        <v>22200</v>
      </c>
      <c r="M143" s="19">
        <f t="shared" si="29"/>
        <v>1.5310344827586206</v>
      </c>
      <c r="N143" s="20">
        <f t="shared" si="30"/>
        <v>1</v>
      </c>
    </row>
    <row r="144" spans="1:14" ht="24">
      <c r="A144" s="141"/>
      <c r="B144" s="141"/>
      <c r="C144" s="31">
        <v>4280</v>
      </c>
      <c r="D144" s="42" t="s">
        <v>27</v>
      </c>
      <c r="E144" s="39">
        <f>E145+E146+E147+E148</f>
        <v>3950</v>
      </c>
      <c r="F144" s="39">
        <f t="shared" ref="F144:K144" si="32">F145+F146+F147+F148</f>
        <v>4050</v>
      </c>
      <c r="G144" s="39">
        <f t="shared" si="32"/>
        <v>4050</v>
      </c>
      <c r="H144" s="39">
        <f t="shared" si="32"/>
        <v>0</v>
      </c>
      <c r="I144" s="39">
        <f t="shared" si="32"/>
        <v>2300</v>
      </c>
      <c r="J144" s="39">
        <f>J145+J146+J147+J148</f>
        <v>3950</v>
      </c>
      <c r="K144" s="39">
        <f t="shared" si="32"/>
        <v>3331</v>
      </c>
      <c r="L144" s="39">
        <f>L145+L146+L147+L148</f>
        <v>3950</v>
      </c>
      <c r="M144" s="19">
        <f t="shared" si="29"/>
        <v>1.7608695652173914</v>
      </c>
      <c r="N144" s="20">
        <f t="shared" si="30"/>
        <v>1.0253164556962024</v>
      </c>
    </row>
    <row r="145" spans="1:14" s="1" customFormat="1">
      <c r="A145" s="62" t="s">
        <v>180</v>
      </c>
      <c r="B145" s="63"/>
      <c r="C145" s="23"/>
      <c r="D145" s="24"/>
      <c r="E145" s="25">
        <v>650</v>
      </c>
      <c r="F145" s="25">
        <v>750</v>
      </c>
      <c r="G145" s="25">
        <v>750</v>
      </c>
      <c r="H145" s="25"/>
      <c r="I145" s="25">
        <v>500</v>
      </c>
      <c r="J145" s="25">
        <v>650</v>
      </c>
      <c r="K145" s="25">
        <v>632.79999999999995</v>
      </c>
      <c r="L145" s="25">
        <v>650</v>
      </c>
      <c r="M145" s="27">
        <f t="shared" si="29"/>
        <v>1.5</v>
      </c>
      <c r="N145" s="28">
        <f t="shared" si="30"/>
        <v>1.1538461538461537</v>
      </c>
    </row>
    <row r="146" spans="1:14" s="1" customFormat="1">
      <c r="A146" s="62" t="s">
        <v>181</v>
      </c>
      <c r="B146" s="63"/>
      <c r="C146" s="23"/>
      <c r="D146" s="24"/>
      <c r="E146" s="25">
        <v>1500</v>
      </c>
      <c r="F146" s="25">
        <v>1500</v>
      </c>
      <c r="G146" s="25">
        <v>1500</v>
      </c>
      <c r="H146" s="25"/>
      <c r="I146" s="25"/>
      <c r="J146" s="25">
        <v>1500</v>
      </c>
      <c r="K146" s="25">
        <v>1365</v>
      </c>
      <c r="L146" s="25">
        <v>1500</v>
      </c>
      <c r="M146" s="27">
        <f t="shared" si="29"/>
        <v>0</v>
      </c>
      <c r="N146" s="28">
        <f t="shared" si="30"/>
        <v>1</v>
      </c>
    </row>
    <row r="147" spans="1:14" s="1" customFormat="1">
      <c r="A147" s="140" t="s">
        <v>184</v>
      </c>
      <c r="B147" s="140"/>
      <c r="C147" s="23"/>
      <c r="D147" s="24"/>
      <c r="E147" s="25">
        <v>1500</v>
      </c>
      <c r="F147" s="25">
        <v>1500</v>
      </c>
      <c r="G147" s="25">
        <v>1500</v>
      </c>
      <c r="H147" s="25"/>
      <c r="I147" s="25">
        <v>1500</v>
      </c>
      <c r="J147" s="25">
        <v>1500</v>
      </c>
      <c r="K147" s="25">
        <v>1333.2</v>
      </c>
      <c r="L147" s="25">
        <v>1500</v>
      </c>
      <c r="M147" s="27">
        <f t="shared" si="29"/>
        <v>1</v>
      </c>
      <c r="N147" s="28">
        <f t="shared" si="30"/>
        <v>1</v>
      </c>
    </row>
    <row r="148" spans="1:14" s="1" customFormat="1">
      <c r="A148" s="140" t="s">
        <v>134</v>
      </c>
      <c r="B148" s="140"/>
      <c r="C148" s="23"/>
      <c r="D148" s="24"/>
      <c r="E148" s="25">
        <v>300</v>
      </c>
      <c r="F148" s="25">
        <v>300</v>
      </c>
      <c r="G148" s="25">
        <v>300</v>
      </c>
      <c r="H148" s="25"/>
      <c r="I148" s="25">
        <v>300</v>
      </c>
      <c r="J148" s="25">
        <v>300</v>
      </c>
      <c r="K148" s="25">
        <v>0</v>
      </c>
      <c r="L148" s="25">
        <v>300</v>
      </c>
      <c r="M148" s="27">
        <f t="shared" si="29"/>
        <v>1</v>
      </c>
      <c r="N148" s="28">
        <f t="shared" si="30"/>
        <v>1</v>
      </c>
    </row>
    <row r="149" spans="1:14" ht="24">
      <c r="A149" s="141"/>
      <c r="B149" s="141"/>
      <c r="C149" s="31">
        <v>4300</v>
      </c>
      <c r="D149" s="42" t="s">
        <v>15</v>
      </c>
      <c r="E149" s="39">
        <v>81320</v>
      </c>
      <c r="F149" s="39">
        <v>81320</v>
      </c>
      <c r="G149" s="39">
        <v>81320</v>
      </c>
      <c r="H149" s="39"/>
      <c r="I149" s="39">
        <v>58000</v>
      </c>
      <c r="J149" s="39">
        <v>81320</v>
      </c>
      <c r="K149" s="39">
        <v>68963.28</v>
      </c>
      <c r="L149" s="39">
        <v>81320</v>
      </c>
      <c r="M149" s="19">
        <f t="shared" si="29"/>
        <v>1.4020689655172414</v>
      </c>
      <c r="N149" s="20">
        <f t="shared" si="30"/>
        <v>1</v>
      </c>
    </row>
    <row r="150" spans="1:14" ht="24">
      <c r="A150" s="141"/>
      <c r="B150" s="141"/>
      <c r="C150" s="31">
        <v>4350</v>
      </c>
      <c r="D150" s="42" t="s">
        <v>60</v>
      </c>
      <c r="E150" s="39">
        <v>4000</v>
      </c>
      <c r="F150" s="39">
        <v>4000</v>
      </c>
      <c r="G150" s="39">
        <v>4000</v>
      </c>
      <c r="H150" s="39"/>
      <c r="I150" s="39">
        <v>4000</v>
      </c>
      <c r="J150" s="39">
        <v>4000</v>
      </c>
      <c r="K150" s="39">
        <v>3145.09</v>
      </c>
      <c r="L150" s="39">
        <v>4000</v>
      </c>
      <c r="M150" s="19">
        <f t="shared" si="29"/>
        <v>1</v>
      </c>
      <c r="N150" s="20">
        <f t="shared" si="30"/>
        <v>1</v>
      </c>
    </row>
    <row r="151" spans="1:14" ht="48">
      <c r="A151" s="145"/>
      <c r="B151" s="145"/>
      <c r="C151" s="31">
        <v>4360</v>
      </c>
      <c r="D151" s="42" t="s">
        <v>61</v>
      </c>
      <c r="E151" s="39">
        <v>6000</v>
      </c>
      <c r="F151" s="39">
        <v>6500</v>
      </c>
      <c r="G151" s="39">
        <v>6500</v>
      </c>
      <c r="H151" s="39"/>
      <c r="I151" s="39">
        <v>6000</v>
      </c>
      <c r="J151" s="39">
        <v>6000</v>
      </c>
      <c r="K151" s="39">
        <v>4072.54</v>
      </c>
      <c r="L151" s="39">
        <v>7000</v>
      </c>
      <c r="M151" s="19">
        <f t="shared" si="29"/>
        <v>1.0833333333333333</v>
      </c>
      <c r="N151" s="20">
        <f t="shared" si="30"/>
        <v>0.9285714285714286</v>
      </c>
    </row>
    <row r="152" spans="1:14" ht="48">
      <c r="A152" s="145"/>
      <c r="B152" s="145"/>
      <c r="C152" s="31">
        <v>4370</v>
      </c>
      <c r="D152" s="42" t="s">
        <v>32</v>
      </c>
      <c r="E152" s="39">
        <v>20000</v>
      </c>
      <c r="F152" s="39">
        <v>20500</v>
      </c>
      <c r="G152" s="39">
        <v>20500</v>
      </c>
      <c r="H152" s="39"/>
      <c r="I152" s="39">
        <v>23000</v>
      </c>
      <c r="J152" s="39">
        <v>20000</v>
      </c>
      <c r="K152" s="39">
        <v>15896.55</v>
      </c>
      <c r="L152" s="39">
        <v>21500</v>
      </c>
      <c r="M152" s="19">
        <f t="shared" si="29"/>
        <v>0.89130434782608692</v>
      </c>
      <c r="N152" s="20">
        <f t="shared" si="30"/>
        <v>0.95348837209302328</v>
      </c>
    </row>
    <row r="153" spans="1:14" s="1" customFormat="1" ht="24">
      <c r="A153" s="145"/>
      <c r="B153" s="145"/>
      <c r="C153" s="31">
        <v>4410</v>
      </c>
      <c r="D153" s="42" t="s">
        <v>33</v>
      </c>
      <c r="E153" s="39">
        <f t="shared" ref="E153:L153" si="33">SUM(E154:E157)</f>
        <v>16600</v>
      </c>
      <c r="F153" s="39">
        <f t="shared" si="33"/>
        <v>16350</v>
      </c>
      <c r="G153" s="39">
        <f t="shared" si="33"/>
        <v>16350</v>
      </c>
      <c r="H153" s="39">
        <f t="shared" si="33"/>
        <v>0</v>
      </c>
      <c r="I153" s="39">
        <f t="shared" si="33"/>
        <v>16100</v>
      </c>
      <c r="J153" s="39">
        <f t="shared" si="33"/>
        <v>16600</v>
      </c>
      <c r="K153" s="39">
        <f t="shared" si="33"/>
        <v>11184.19</v>
      </c>
      <c r="L153" s="39">
        <f t="shared" si="33"/>
        <v>16330</v>
      </c>
      <c r="M153" s="19">
        <f t="shared" si="29"/>
        <v>1.015527950310559</v>
      </c>
      <c r="N153" s="20">
        <f t="shared" si="30"/>
        <v>1.0012247397428047</v>
      </c>
    </row>
    <row r="154" spans="1:14" s="1" customFormat="1">
      <c r="A154" s="44" t="s">
        <v>180</v>
      </c>
      <c r="B154" s="45"/>
      <c r="C154" s="23"/>
      <c r="D154" s="24"/>
      <c r="E154" s="25">
        <v>12000</v>
      </c>
      <c r="F154" s="25">
        <v>11000</v>
      </c>
      <c r="G154" s="25">
        <v>11000</v>
      </c>
      <c r="H154" s="25"/>
      <c r="I154" s="25">
        <v>12000</v>
      </c>
      <c r="J154" s="25">
        <v>12000</v>
      </c>
      <c r="K154" s="25">
        <v>7449.29</v>
      </c>
      <c r="L154" s="25">
        <v>11000</v>
      </c>
      <c r="M154" s="27">
        <f t="shared" si="29"/>
        <v>0.91666666666666663</v>
      </c>
      <c r="N154" s="28">
        <f t="shared" si="30"/>
        <v>1</v>
      </c>
    </row>
    <row r="155" spans="1:14" s="1" customFormat="1">
      <c r="A155" s="44" t="s">
        <v>29</v>
      </c>
      <c r="B155" s="45"/>
      <c r="C155" s="23"/>
      <c r="D155" s="24"/>
      <c r="E155" s="25">
        <v>1900</v>
      </c>
      <c r="F155" s="25">
        <v>2650</v>
      </c>
      <c r="G155" s="25">
        <v>2650</v>
      </c>
      <c r="H155" s="25"/>
      <c r="I155" s="25">
        <v>1900</v>
      </c>
      <c r="J155" s="25">
        <v>1900</v>
      </c>
      <c r="K155" s="25">
        <v>1859.26</v>
      </c>
      <c r="L155" s="25">
        <v>2630</v>
      </c>
      <c r="M155" s="27">
        <f t="shared" si="29"/>
        <v>1.3947368421052631</v>
      </c>
      <c r="N155" s="28">
        <f t="shared" si="30"/>
        <v>1.0076045627376427</v>
      </c>
    </row>
    <row r="156" spans="1:14" s="1" customFormat="1">
      <c r="A156" s="44" t="s">
        <v>181</v>
      </c>
      <c r="B156" s="45"/>
      <c r="C156" s="23"/>
      <c r="D156" s="24"/>
      <c r="E156" s="25">
        <v>2500</v>
      </c>
      <c r="F156" s="25">
        <v>2500</v>
      </c>
      <c r="G156" s="25">
        <v>2500</v>
      </c>
      <c r="H156" s="25"/>
      <c r="I156" s="25">
        <v>2000</v>
      </c>
      <c r="J156" s="25">
        <v>2500</v>
      </c>
      <c r="K156" s="25">
        <v>1823.94</v>
      </c>
      <c r="L156" s="25">
        <v>2500</v>
      </c>
      <c r="M156" s="27">
        <f t="shared" si="29"/>
        <v>1.25</v>
      </c>
      <c r="N156" s="28">
        <f t="shared" si="30"/>
        <v>1</v>
      </c>
    </row>
    <row r="157" spans="1:14" s="1" customFormat="1">
      <c r="A157" s="44" t="s">
        <v>140</v>
      </c>
      <c r="B157" s="45"/>
      <c r="C157" s="23"/>
      <c r="D157" s="24"/>
      <c r="E157" s="25">
        <v>200</v>
      </c>
      <c r="F157" s="25">
        <v>200</v>
      </c>
      <c r="G157" s="25">
        <v>200</v>
      </c>
      <c r="H157" s="25"/>
      <c r="I157" s="25">
        <v>200</v>
      </c>
      <c r="J157" s="25">
        <v>200</v>
      </c>
      <c r="K157" s="25">
        <v>51.7</v>
      </c>
      <c r="L157" s="25">
        <v>200</v>
      </c>
      <c r="M157" s="27">
        <f t="shared" si="29"/>
        <v>1</v>
      </c>
      <c r="N157" s="28">
        <f t="shared" si="30"/>
        <v>1</v>
      </c>
    </row>
    <row r="158" spans="1:14" s="1" customFormat="1">
      <c r="A158" s="145"/>
      <c r="B158" s="145"/>
      <c r="C158" s="31">
        <v>4430</v>
      </c>
      <c r="D158" s="42" t="s">
        <v>16</v>
      </c>
      <c r="E158" s="39">
        <v>1000</v>
      </c>
      <c r="F158" s="39"/>
      <c r="G158" s="39"/>
      <c r="H158" s="39"/>
      <c r="I158" s="39">
        <v>1000</v>
      </c>
      <c r="J158" s="39">
        <v>1000</v>
      </c>
      <c r="K158" s="39">
        <v>0</v>
      </c>
      <c r="L158" s="39">
        <v>1000</v>
      </c>
      <c r="M158" s="19">
        <f t="shared" si="29"/>
        <v>0</v>
      </c>
      <c r="N158" s="20">
        <f t="shared" si="30"/>
        <v>0</v>
      </c>
    </row>
    <row r="159" spans="1:14" s="1" customFormat="1" ht="36">
      <c r="A159" s="14" t="s">
        <v>182</v>
      </c>
      <c r="B159" s="22"/>
      <c r="C159" s="31">
        <v>4440</v>
      </c>
      <c r="D159" s="42" t="s">
        <v>28</v>
      </c>
      <c r="E159" s="39">
        <f t="shared" ref="E159:L159" si="34">SUM(E160:E166)</f>
        <v>37100</v>
      </c>
      <c r="F159" s="39">
        <f t="shared" si="34"/>
        <v>37100</v>
      </c>
      <c r="G159" s="39">
        <f t="shared" si="34"/>
        <v>37100</v>
      </c>
      <c r="H159" s="39">
        <f t="shared" si="34"/>
        <v>0</v>
      </c>
      <c r="I159" s="39">
        <f t="shared" si="34"/>
        <v>20100</v>
      </c>
      <c r="J159" s="39">
        <f t="shared" si="34"/>
        <v>37100</v>
      </c>
      <c r="K159" s="39">
        <f t="shared" si="34"/>
        <v>37100</v>
      </c>
      <c r="L159" s="39">
        <f t="shared" si="34"/>
        <v>37100</v>
      </c>
      <c r="M159" s="19">
        <f t="shared" si="29"/>
        <v>1.8457711442786069</v>
      </c>
      <c r="N159" s="20">
        <f t="shared" si="30"/>
        <v>1</v>
      </c>
    </row>
    <row r="160" spans="1:14" s="1" customFormat="1">
      <c r="A160" s="44" t="s">
        <v>180</v>
      </c>
      <c r="B160" s="45"/>
      <c r="C160" s="23"/>
      <c r="D160" s="24"/>
      <c r="E160" s="25">
        <v>17000</v>
      </c>
      <c r="F160" s="25">
        <v>17000</v>
      </c>
      <c r="G160" s="25">
        <v>17000</v>
      </c>
      <c r="H160" s="25"/>
      <c r="I160" s="25"/>
      <c r="J160" s="25">
        <v>17000</v>
      </c>
      <c r="K160" s="25">
        <v>17000</v>
      </c>
      <c r="L160" s="25">
        <v>17000</v>
      </c>
      <c r="M160" s="27">
        <f t="shared" si="29"/>
        <v>0</v>
      </c>
      <c r="N160" s="28">
        <f t="shared" si="30"/>
        <v>1</v>
      </c>
    </row>
    <row r="161" spans="1:14" s="1" customFormat="1">
      <c r="A161" s="44" t="s">
        <v>18</v>
      </c>
      <c r="B161" s="45"/>
      <c r="C161" s="23"/>
      <c r="D161" s="24"/>
      <c r="E161" s="25">
        <v>300</v>
      </c>
      <c r="F161" s="25">
        <v>300</v>
      </c>
      <c r="G161" s="25">
        <v>300</v>
      </c>
      <c r="H161" s="25"/>
      <c r="I161" s="25">
        <v>300</v>
      </c>
      <c r="J161" s="25">
        <v>300</v>
      </c>
      <c r="K161" s="25">
        <v>300</v>
      </c>
      <c r="L161" s="25">
        <v>300</v>
      </c>
      <c r="M161" s="27">
        <f t="shared" si="29"/>
        <v>1</v>
      </c>
      <c r="N161" s="28">
        <f t="shared" si="30"/>
        <v>1</v>
      </c>
    </row>
    <row r="162" spans="1:14" s="1" customFormat="1">
      <c r="A162" s="44" t="s">
        <v>29</v>
      </c>
      <c r="B162" s="45"/>
      <c r="C162" s="23"/>
      <c r="D162" s="24"/>
      <c r="E162" s="25">
        <v>1000</v>
      </c>
      <c r="F162" s="25">
        <v>1000</v>
      </c>
      <c r="G162" s="25">
        <v>1000</v>
      </c>
      <c r="H162" s="25"/>
      <c r="I162" s="25">
        <v>1000</v>
      </c>
      <c r="J162" s="25">
        <v>1000</v>
      </c>
      <c r="K162" s="25">
        <v>1000</v>
      </c>
      <c r="L162" s="25">
        <v>1000</v>
      </c>
      <c r="M162" s="27">
        <f t="shared" si="29"/>
        <v>1</v>
      </c>
      <c r="N162" s="28">
        <f t="shared" si="30"/>
        <v>1</v>
      </c>
    </row>
    <row r="163" spans="1:14" s="1" customFormat="1">
      <c r="A163" s="44" t="s">
        <v>181</v>
      </c>
      <c r="B163" s="45"/>
      <c r="C163" s="23"/>
      <c r="D163" s="24"/>
      <c r="E163" s="25">
        <v>14000</v>
      </c>
      <c r="F163" s="25">
        <v>14000</v>
      </c>
      <c r="G163" s="25">
        <v>14000</v>
      </c>
      <c r="H163" s="25"/>
      <c r="I163" s="25">
        <v>14000</v>
      </c>
      <c r="J163" s="25">
        <v>14000</v>
      </c>
      <c r="K163" s="25">
        <v>14000</v>
      </c>
      <c r="L163" s="25">
        <v>14000</v>
      </c>
      <c r="M163" s="27">
        <f t="shared" si="29"/>
        <v>1</v>
      </c>
      <c r="N163" s="28">
        <f t="shared" si="30"/>
        <v>1</v>
      </c>
    </row>
    <row r="164" spans="1:14" s="1" customFormat="1">
      <c r="A164" s="44" t="s">
        <v>93</v>
      </c>
      <c r="B164" s="45"/>
      <c r="C164" s="23"/>
      <c r="D164" s="24"/>
      <c r="E164" s="25">
        <v>1000</v>
      </c>
      <c r="F164" s="25">
        <v>1000</v>
      </c>
      <c r="G164" s="25">
        <v>1000</v>
      </c>
      <c r="H164" s="25"/>
      <c r="I164" s="25">
        <v>1000</v>
      </c>
      <c r="J164" s="25">
        <v>1000</v>
      </c>
      <c r="K164" s="25">
        <v>1000</v>
      </c>
      <c r="L164" s="25">
        <v>1000</v>
      </c>
      <c r="M164" s="27">
        <f t="shared" si="29"/>
        <v>1</v>
      </c>
      <c r="N164" s="28">
        <f t="shared" si="30"/>
        <v>1</v>
      </c>
    </row>
    <row r="165" spans="1:14" s="1" customFormat="1">
      <c r="A165" s="44" t="s">
        <v>134</v>
      </c>
      <c r="B165" s="45"/>
      <c r="C165" s="23"/>
      <c r="D165" s="24"/>
      <c r="E165" s="25">
        <v>2800</v>
      </c>
      <c r="F165" s="25">
        <v>2800</v>
      </c>
      <c r="G165" s="25">
        <v>2800</v>
      </c>
      <c r="H165" s="25"/>
      <c r="I165" s="25">
        <v>2800</v>
      </c>
      <c r="J165" s="25">
        <v>2800</v>
      </c>
      <c r="K165" s="25">
        <v>2800</v>
      </c>
      <c r="L165" s="25">
        <v>2800</v>
      </c>
      <c r="M165" s="27">
        <f t="shared" si="29"/>
        <v>1</v>
      </c>
      <c r="N165" s="28">
        <f t="shared" si="30"/>
        <v>1</v>
      </c>
    </row>
    <row r="166" spans="1:14" s="1" customFormat="1">
      <c r="A166" s="44" t="s">
        <v>140</v>
      </c>
      <c r="B166" s="45"/>
      <c r="C166" s="23"/>
      <c r="D166" s="24"/>
      <c r="E166" s="25">
        <v>1000</v>
      </c>
      <c r="F166" s="25">
        <v>1000</v>
      </c>
      <c r="G166" s="25">
        <v>1000</v>
      </c>
      <c r="H166" s="25"/>
      <c r="I166" s="25">
        <v>1000</v>
      </c>
      <c r="J166" s="25">
        <v>1000</v>
      </c>
      <c r="K166" s="25">
        <v>1000</v>
      </c>
      <c r="L166" s="25">
        <v>1000</v>
      </c>
      <c r="M166" s="27">
        <f t="shared" si="29"/>
        <v>1</v>
      </c>
      <c r="N166" s="28">
        <f t="shared" si="30"/>
        <v>1</v>
      </c>
    </row>
    <row r="167" spans="1:14" s="1" customFormat="1" ht="36">
      <c r="A167" s="21"/>
      <c r="B167" s="21"/>
      <c r="C167" s="31">
        <v>4590</v>
      </c>
      <c r="D167" s="42" t="s">
        <v>157</v>
      </c>
      <c r="E167" s="39">
        <v>1900</v>
      </c>
      <c r="F167" s="39">
        <v>1843.29</v>
      </c>
      <c r="G167" s="39">
        <v>1843.29</v>
      </c>
      <c r="H167" s="39"/>
      <c r="I167" s="39"/>
      <c r="J167" s="39">
        <v>1900</v>
      </c>
      <c r="K167" s="39">
        <v>1843.29</v>
      </c>
      <c r="L167" s="39">
        <v>1900</v>
      </c>
      <c r="M167" s="19">
        <f t="shared" si="29"/>
        <v>0</v>
      </c>
      <c r="N167" s="20">
        <f t="shared" si="30"/>
        <v>0.97015263157894738</v>
      </c>
    </row>
    <row r="168" spans="1:14" s="1" customFormat="1" ht="36">
      <c r="A168" s="21"/>
      <c r="B168" s="21"/>
      <c r="C168" s="31">
        <v>4610</v>
      </c>
      <c r="D168" s="42" t="s">
        <v>48</v>
      </c>
      <c r="E168" s="39">
        <v>280</v>
      </c>
      <c r="F168" s="39">
        <v>276</v>
      </c>
      <c r="G168" s="39">
        <v>276</v>
      </c>
      <c r="H168" s="39"/>
      <c r="I168" s="39"/>
      <c r="J168" s="39">
        <v>280</v>
      </c>
      <c r="K168" s="39">
        <v>276</v>
      </c>
      <c r="L168" s="39">
        <v>280</v>
      </c>
      <c r="M168" s="19">
        <f t="shared" si="29"/>
        <v>0</v>
      </c>
      <c r="N168" s="20">
        <f t="shared" si="30"/>
        <v>0.98571428571428577</v>
      </c>
    </row>
    <row r="169" spans="1:14" s="1" customFormat="1" ht="60">
      <c r="A169" s="21"/>
      <c r="B169" s="22"/>
      <c r="C169" s="31">
        <v>4700</v>
      </c>
      <c r="D169" s="42" t="s">
        <v>59</v>
      </c>
      <c r="E169" s="39">
        <v>6550</v>
      </c>
      <c r="F169" s="39">
        <v>8550</v>
      </c>
      <c r="G169" s="39">
        <v>8550</v>
      </c>
      <c r="H169" s="39"/>
      <c r="I169" s="39">
        <v>4550</v>
      </c>
      <c r="J169" s="39">
        <v>6550</v>
      </c>
      <c r="K169" s="39">
        <v>5741.8</v>
      </c>
      <c r="L169" s="39">
        <v>7550</v>
      </c>
      <c r="M169" s="19">
        <f t="shared" si="29"/>
        <v>1.8791208791208791</v>
      </c>
      <c r="N169" s="20">
        <f t="shared" si="30"/>
        <v>1.1324503311258278</v>
      </c>
    </row>
    <row r="170" spans="1:14" s="1" customFormat="1" ht="60">
      <c r="A170" s="21"/>
      <c r="B170" s="22"/>
      <c r="C170" s="31">
        <v>4740</v>
      </c>
      <c r="D170" s="42" t="s">
        <v>62</v>
      </c>
      <c r="E170" s="39">
        <v>5850</v>
      </c>
      <c r="F170" s="39">
        <v>7000</v>
      </c>
      <c r="G170" s="39">
        <v>7000</v>
      </c>
      <c r="H170" s="39"/>
      <c r="I170" s="39">
        <v>3900</v>
      </c>
      <c r="J170" s="39">
        <v>5850</v>
      </c>
      <c r="K170" s="39">
        <v>4942.2700000000004</v>
      </c>
      <c r="L170" s="39">
        <v>5850</v>
      </c>
      <c r="M170" s="19">
        <f t="shared" si="29"/>
        <v>1.7948717948717949</v>
      </c>
      <c r="N170" s="20">
        <f t="shared" si="30"/>
        <v>1.1965811965811965</v>
      </c>
    </row>
    <row r="171" spans="1:14" s="1" customFormat="1" ht="48">
      <c r="A171" s="21"/>
      <c r="B171" s="22"/>
      <c r="C171" s="31">
        <v>4750</v>
      </c>
      <c r="D171" s="42" t="s">
        <v>56</v>
      </c>
      <c r="E171" s="39">
        <v>21000</v>
      </c>
      <c r="F171" s="39">
        <v>13500</v>
      </c>
      <c r="G171" s="39">
        <v>13500</v>
      </c>
      <c r="H171" s="39"/>
      <c r="I171" s="39">
        <v>3300</v>
      </c>
      <c r="J171" s="39">
        <v>21000</v>
      </c>
      <c r="K171" s="39">
        <v>17054.11</v>
      </c>
      <c r="L171" s="39">
        <v>25000</v>
      </c>
      <c r="M171" s="19">
        <f t="shared" si="29"/>
        <v>4.0909090909090908</v>
      </c>
      <c r="N171" s="20">
        <f t="shared" si="30"/>
        <v>0.54</v>
      </c>
    </row>
    <row r="172" spans="1:14" s="1" customFormat="1" ht="36">
      <c r="A172" s="21"/>
      <c r="B172" s="15" t="s">
        <v>174</v>
      </c>
      <c r="C172" s="23"/>
      <c r="D172" s="17" t="s">
        <v>175</v>
      </c>
      <c r="E172" s="18">
        <f>SUM(E173:E176)</f>
        <v>25500</v>
      </c>
      <c r="F172" s="18">
        <f>SUM(F173:F176)</f>
        <v>37372</v>
      </c>
      <c r="G172" s="18">
        <f t="shared" ref="G172:L172" si="35">SUM(G173:G176)</f>
        <v>37372</v>
      </c>
      <c r="H172" s="18">
        <f t="shared" si="35"/>
        <v>0</v>
      </c>
      <c r="I172" s="18">
        <f t="shared" si="35"/>
        <v>25500</v>
      </c>
      <c r="J172" s="18">
        <f>SUM(J173:J176)</f>
        <v>25500</v>
      </c>
      <c r="K172" s="18">
        <f t="shared" si="35"/>
        <v>20312.080000000002</v>
      </c>
      <c r="L172" s="18">
        <f t="shared" si="35"/>
        <v>25500</v>
      </c>
      <c r="M172" s="19">
        <f t="shared" si="29"/>
        <v>1.4655686274509805</v>
      </c>
      <c r="N172" s="20">
        <f t="shared" si="30"/>
        <v>1.4655686274509805</v>
      </c>
    </row>
    <row r="173" spans="1:14" s="1" customFormat="1" ht="72">
      <c r="A173" s="21"/>
      <c r="B173" s="15"/>
      <c r="C173" s="23">
        <v>2820</v>
      </c>
      <c r="D173" s="24" t="s">
        <v>152</v>
      </c>
      <c r="E173" s="25">
        <v>3500</v>
      </c>
      <c r="F173" s="25">
        <v>3500</v>
      </c>
      <c r="G173" s="25">
        <v>3500</v>
      </c>
      <c r="H173" s="25"/>
      <c r="I173" s="25"/>
      <c r="J173" s="25">
        <v>3500</v>
      </c>
      <c r="K173" s="25">
        <v>3500</v>
      </c>
      <c r="L173" s="25">
        <v>3500</v>
      </c>
      <c r="M173" s="27">
        <f t="shared" si="29"/>
        <v>0</v>
      </c>
      <c r="N173" s="28">
        <f t="shared" si="30"/>
        <v>1</v>
      </c>
    </row>
    <row r="174" spans="1:14" ht="24">
      <c r="A174" s="21"/>
      <c r="B174" s="15"/>
      <c r="C174" s="23">
        <v>4210</v>
      </c>
      <c r="D174" s="24" t="s">
        <v>156</v>
      </c>
      <c r="E174" s="25">
        <v>2500</v>
      </c>
      <c r="F174" s="25">
        <v>2500</v>
      </c>
      <c r="G174" s="25">
        <v>2500</v>
      </c>
      <c r="H174" s="25"/>
      <c r="I174" s="25">
        <v>2500</v>
      </c>
      <c r="J174" s="25">
        <v>2500</v>
      </c>
      <c r="K174" s="26">
        <v>2346.84</v>
      </c>
      <c r="L174" s="25">
        <v>2500</v>
      </c>
      <c r="M174" s="27">
        <f t="shared" si="29"/>
        <v>1</v>
      </c>
      <c r="N174" s="28">
        <f t="shared" si="30"/>
        <v>1</v>
      </c>
    </row>
    <row r="175" spans="1:14" ht="24">
      <c r="A175" s="21"/>
      <c r="B175" s="22"/>
      <c r="C175" s="23">
        <v>4300</v>
      </c>
      <c r="D175" s="24" t="s">
        <v>15</v>
      </c>
      <c r="E175" s="25">
        <v>19500</v>
      </c>
      <c r="F175" s="25">
        <v>19500</v>
      </c>
      <c r="G175" s="25">
        <v>19500</v>
      </c>
      <c r="H175" s="25"/>
      <c r="I175" s="25">
        <v>23000</v>
      </c>
      <c r="J175" s="25">
        <v>19500</v>
      </c>
      <c r="K175" s="26">
        <v>14465.24</v>
      </c>
      <c r="L175" s="25">
        <v>19500</v>
      </c>
      <c r="M175" s="27">
        <f t="shared" si="29"/>
        <v>0.84782608695652173</v>
      </c>
      <c r="N175" s="28">
        <f t="shared" si="30"/>
        <v>1</v>
      </c>
    </row>
    <row r="176" spans="1:14" s="1" customFormat="1">
      <c r="A176" s="21"/>
      <c r="B176" s="22"/>
      <c r="C176" s="23">
        <v>4430</v>
      </c>
      <c r="D176" s="24" t="s">
        <v>16</v>
      </c>
      <c r="E176" s="25">
        <f>E177+E178+E179</f>
        <v>0</v>
      </c>
      <c r="F176" s="25">
        <f>F177+F178+F179</f>
        <v>11872</v>
      </c>
      <c r="G176" s="25">
        <f>G177+G178+G179</f>
        <v>11872</v>
      </c>
      <c r="H176" s="25"/>
      <c r="I176" s="25"/>
      <c r="J176" s="25"/>
      <c r="K176" s="26"/>
      <c r="L176" s="25"/>
      <c r="M176" s="27">
        <f t="shared" si="29"/>
        <v>0</v>
      </c>
      <c r="N176" s="28">
        <f t="shared" si="30"/>
        <v>0</v>
      </c>
    </row>
    <row r="177" spans="1:14" s="1" customFormat="1" ht="48">
      <c r="A177" s="21"/>
      <c r="B177" s="22"/>
      <c r="C177" s="23"/>
      <c r="D177" s="24" t="s">
        <v>199</v>
      </c>
      <c r="E177" s="25"/>
      <c r="F177" s="25">
        <v>1500</v>
      </c>
      <c r="G177" s="25">
        <v>1500</v>
      </c>
      <c r="H177" s="25"/>
      <c r="I177" s="25"/>
      <c r="J177" s="25"/>
      <c r="K177" s="26"/>
      <c r="L177" s="25"/>
      <c r="M177" s="27">
        <f t="shared" si="29"/>
        <v>0</v>
      </c>
      <c r="N177" s="28">
        <f t="shared" si="30"/>
        <v>0</v>
      </c>
    </row>
    <row r="178" spans="1:14" s="1" customFormat="1" ht="36">
      <c r="A178" s="21"/>
      <c r="B178" s="22"/>
      <c r="C178" s="23"/>
      <c r="D178" s="24" t="s">
        <v>200</v>
      </c>
      <c r="E178" s="25"/>
      <c r="F178" s="25">
        <v>7113</v>
      </c>
      <c r="G178" s="25">
        <v>7113</v>
      </c>
      <c r="H178" s="25"/>
      <c r="I178" s="25"/>
      <c r="J178" s="25"/>
      <c r="K178" s="26"/>
      <c r="L178" s="25"/>
      <c r="M178" s="27">
        <f t="shared" si="29"/>
        <v>0</v>
      </c>
      <c r="N178" s="28">
        <f t="shared" si="30"/>
        <v>0</v>
      </c>
    </row>
    <row r="179" spans="1:14" s="1" customFormat="1" ht="60">
      <c r="A179" s="21"/>
      <c r="B179" s="22"/>
      <c r="C179" s="23"/>
      <c r="D179" s="24" t="s">
        <v>205</v>
      </c>
      <c r="E179" s="25"/>
      <c r="F179" s="25">
        <v>3259</v>
      </c>
      <c r="G179" s="25">
        <v>3259</v>
      </c>
      <c r="H179" s="25"/>
      <c r="I179" s="25"/>
      <c r="J179" s="25"/>
      <c r="K179" s="26"/>
      <c r="L179" s="25"/>
      <c r="M179" s="27">
        <f t="shared" si="29"/>
        <v>0</v>
      </c>
      <c r="N179" s="28">
        <f t="shared" si="30"/>
        <v>0</v>
      </c>
    </row>
    <row r="180" spans="1:14">
      <c r="A180" s="21"/>
      <c r="B180" s="15">
        <v>75095</v>
      </c>
      <c r="C180" s="16"/>
      <c r="D180" s="17" t="s">
        <v>63</v>
      </c>
      <c r="E180" s="18">
        <f>E181+E182+E183</f>
        <v>17571</v>
      </c>
      <c r="F180" s="18">
        <f t="shared" ref="F180:L180" si="36">F181+F182+F183</f>
        <v>15767.48</v>
      </c>
      <c r="G180" s="18">
        <f t="shared" si="36"/>
        <v>15767.48</v>
      </c>
      <c r="H180" s="18">
        <f t="shared" si="36"/>
        <v>0</v>
      </c>
      <c r="I180" s="18">
        <f t="shared" si="36"/>
        <v>9000</v>
      </c>
      <c r="J180" s="18">
        <f>J181+J182+J183</f>
        <v>17571</v>
      </c>
      <c r="K180" s="18">
        <f t="shared" si="36"/>
        <v>12967.43</v>
      </c>
      <c r="L180" s="18">
        <f t="shared" si="36"/>
        <v>17571</v>
      </c>
      <c r="M180" s="19">
        <f t="shared" si="29"/>
        <v>1.7519422222222221</v>
      </c>
      <c r="N180" s="20">
        <f t="shared" si="30"/>
        <v>0.89735814694667349</v>
      </c>
    </row>
    <row r="181" spans="1:14" ht="24">
      <c r="A181" s="21"/>
      <c r="B181" s="22"/>
      <c r="C181" s="23">
        <v>4210</v>
      </c>
      <c r="D181" s="24" t="s">
        <v>26</v>
      </c>
      <c r="E181" s="25">
        <v>7571</v>
      </c>
      <c r="F181" s="26">
        <v>7571</v>
      </c>
      <c r="G181" s="26">
        <v>7571</v>
      </c>
      <c r="H181" s="25"/>
      <c r="I181" s="25">
        <v>2000</v>
      </c>
      <c r="J181" s="25">
        <v>7571</v>
      </c>
      <c r="K181" s="26">
        <v>4770.95</v>
      </c>
      <c r="L181" s="26">
        <v>7571</v>
      </c>
      <c r="M181" s="27">
        <f t="shared" si="29"/>
        <v>3.7854999999999999</v>
      </c>
      <c r="N181" s="28">
        <f t="shared" si="30"/>
        <v>1</v>
      </c>
    </row>
    <row r="182" spans="1:14" ht="24">
      <c r="A182" s="21"/>
      <c r="B182" s="22"/>
      <c r="C182" s="23">
        <v>4300</v>
      </c>
      <c r="D182" s="24" t="s">
        <v>15</v>
      </c>
      <c r="E182" s="25">
        <v>1000</v>
      </c>
      <c r="F182" s="26">
        <v>71.98</v>
      </c>
      <c r="G182" s="26">
        <v>71.98</v>
      </c>
      <c r="H182" s="25"/>
      <c r="I182" s="25">
        <v>1000</v>
      </c>
      <c r="J182" s="25">
        <v>1000</v>
      </c>
      <c r="K182" s="26">
        <v>71.98</v>
      </c>
      <c r="L182" s="26">
        <v>1000</v>
      </c>
      <c r="M182" s="27">
        <f t="shared" si="29"/>
        <v>7.1980000000000002E-2</v>
      </c>
      <c r="N182" s="28">
        <f t="shared" si="30"/>
        <v>7.1980000000000002E-2</v>
      </c>
    </row>
    <row r="183" spans="1:14">
      <c r="A183" s="21"/>
      <c r="B183" s="22"/>
      <c r="C183" s="23">
        <v>4430</v>
      </c>
      <c r="D183" s="24" t="s">
        <v>16</v>
      </c>
      <c r="E183" s="25">
        <v>9000</v>
      </c>
      <c r="F183" s="26">
        <v>8124.5</v>
      </c>
      <c r="G183" s="26">
        <v>8124.5</v>
      </c>
      <c r="H183" s="25"/>
      <c r="I183" s="25">
        <v>6000</v>
      </c>
      <c r="J183" s="25">
        <v>9000</v>
      </c>
      <c r="K183" s="26">
        <v>8124.5</v>
      </c>
      <c r="L183" s="26">
        <v>9000</v>
      </c>
      <c r="M183" s="27">
        <f t="shared" si="29"/>
        <v>1.3540833333333333</v>
      </c>
      <c r="N183" s="28">
        <f t="shared" si="30"/>
        <v>0.9027222222222222</v>
      </c>
    </row>
    <row r="184" spans="1:14" s="1" customFormat="1" ht="48">
      <c r="A184" s="46">
        <v>751</v>
      </c>
      <c r="B184" s="34"/>
      <c r="C184" s="34"/>
      <c r="D184" s="17" t="s">
        <v>176</v>
      </c>
      <c r="E184" s="18">
        <f t="shared" ref="E184:L184" si="37">E185+E187</f>
        <v>717</v>
      </c>
      <c r="F184" s="18">
        <f t="shared" si="37"/>
        <v>728</v>
      </c>
      <c r="G184" s="18">
        <f t="shared" si="37"/>
        <v>0</v>
      </c>
      <c r="H184" s="18">
        <f t="shared" si="37"/>
        <v>728</v>
      </c>
      <c r="I184" s="18">
        <f t="shared" si="37"/>
        <v>717</v>
      </c>
      <c r="J184" s="18">
        <f t="shared" si="37"/>
        <v>12741</v>
      </c>
      <c r="K184" s="18">
        <f t="shared" si="37"/>
        <v>12456.68</v>
      </c>
      <c r="L184" s="18">
        <f t="shared" si="37"/>
        <v>12741</v>
      </c>
      <c r="M184" s="19">
        <f t="shared" si="29"/>
        <v>1.0153417015341701</v>
      </c>
      <c r="N184" s="20">
        <f t="shared" si="30"/>
        <v>5.7138372184286947E-2</v>
      </c>
    </row>
    <row r="185" spans="1:14" s="1" customFormat="1" ht="48">
      <c r="A185" s="21"/>
      <c r="B185" s="15">
        <v>75101</v>
      </c>
      <c r="C185" s="16"/>
      <c r="D185" s="17" t="s">
        <v>176</v>
      </c>
      <c r="E185" s="18">
        <f>E186</f>
        <v>717</v>
      </c>
      <c r="F185" s="18">
        <f t="shared" ref="F185:L185" si="38">F186</f>
        <v>728</v>
      </c>
      <c r="G185" s="18">
        <f t="shared" si="38"/>
        <v>0</v>
      </c>
      <c r="H185" s="18">
        <f t="shared" si="38"/>
        <v>728</v>
      </c>
      <c r="I185" s="18">
        <f t="shared" si="38"/>
        <v>717</v>
      </c>
      <c r="J185" s="18">
        <f>J186</f>
        <v>717</v>
      </c>
      <c r="K185" s="18">
        <f t="shared" si="38"/>
        <v>432.68</v>
      </c>
      <c r="L185" s="18">
        <f t="shared" si="38"/>
        <v>717</v>
      </c>
      <c r="M185" s="19">
        <f t="shared" si="29"/>
        <v>1.0153417015341701</v>
      </c>
      <c r="N185" s="20">
        <f t="shared" si="30"/>
        <v>1.0153417015341701</v>
      </c>
    </row>
    <row r="186" spans="1:14" s="1" customFormat="1" ht="24">
      <c r="A186" s="14"/>
      <c r="B186" s="22"/>
      <c r="C186" s="23">
        <v>4170</v>
      </c>
      <c r="D186" s="24" t="s">
        <v>25</v>
      </c>
      <c r="E186" s="26">
        <v>717</v>
      </c>
      <c r="F186" s="26">
        <v>728</v>
      </c>
      <c r="G186" s="26"/>
      <c r="H186" s="25">
        <v>728</v>
      </c>
      <c r="I186" s="25">
        <v>717</v>
      </c>
      <c r="J186" s="26">
        <v>717</v>
      </c>
      <c r="K186" s="25">
        <v>432.68</v>
      </c>
      <c r="L186" s="26">
        <v>717</v>
      </c>
      <c r="M186" s="27">
        <f t="shared" si="29"/>
        <v>1.0153417015341701</v>
      </c>
      <c r="N186" s="28">
        <f t="shared" si="30"/>
        <v>1.0153417015341701</v>
      </c>
    </row>
    <row r="187" spans="1:14" ht="24">
      <c r="A187" s="14"/>
      <c r="B187" s="15" t="s">
        <v>158</v>
      </c>
      <c r="C187" s="30"/>
      <c r="D187" s="17" t="s">
        <v>159</v>
      </c>
      <c r="E187" s="18">
        <f>SUM(E188:E197)</f>
        <v>0</v>
      </c>
      <c r="F187" s="18">
        <f t="shared" ref="F187:L187" si="39">SUM(F188:F197)</f>
        <v>0</v>
      </c>
      <c r="G187" s="18">
        <f t="shared" si="39"/>
        <v>0</v>
      </c>
      <c r="H187" s="18">
        <f t="shared" si="39"/>
        <v>0</v>
      </c>
      <c r="I187" s="18">
        <f t="shared" si="39"/>
        <v>0</v>
      </c>
      <c r="J187" s="18">
        <f>SUM(J188:J197)</f>
        <v>12024</v>
      </c>
      <c r="K187" s="18">
        <f t="shared" si="39"/>
        <v>12024</v>
      </c>
      <c r="L187" s="18">
        <f t="shared" si="39"/>
        <v>12024</v>
      </c>
      <c r="M187" s="19">
        <f t="shared" si="29"/>
        <v>0</v>
      </c>
      <c r="N187" s="20">
        <f t="shared" si="30"/>
        <v>0</v>
      </c>
    </row>
    <row r="188" spans="1:14" ht="24">
      <c r="A188" s="14"/>
      <c r="B188" s="22"/>
      <c r="C188" s="23">
        <v>3030</v>
      </c>
      <c r="D188" s="24" t="s">
        <v>58</v>
      </c>
      <c r="E188" s="26"/>
      <c r="F188" s="25"/>
      <c r="G188" s="25"/>
      <c r="H188" s="25"/>
      <c r="I188" s="25"/>
      <c r="J188" s="26">
        <v>5940</v>
      </c>
      <c r="K188" s="25">
        <v>5940</v>
      </c>
      <c r="L188" s="25">
        <v>5940</v>
      </c>
      <c r="M188" s="27">
        <f t="shared" si="29"/>
        <v>0</v>
      </c>
      <c r="N188" s="28">
        <f t="shared" si="30"/>
        <v>0</v>
      </c>
    </row>
    <row r="189" spans="1:14" ht="36">
      <c r="A189" s="14"/>
      <c r="B189" s="22"/>
      <c r="C189" s="23">
        <v>4110</v>
      </c>
      <c r="D189" s="24" t="s">
        <v>23</v>
      </c>
      <c r="E189" s="26"/>
      <c r="F189" s="25"/>
      <c r="G189" s="25"/>
      <c r="H189" s="25"/>
      <c r="I189" s="25"/>
      <c r="J189" s="26">
        <v>270</v>
      </c>
      <c r="K189" s="25">
        <v>270</v>
      </c>
      <c r="L189" s="25">
        <v>270</v>
      </c>
      <c r="M189" s="27">
        <f t="shared" si="29"/>
        <v>0</v>
      </c>
      <c r="N189" s="28">
        <f t="shared" si="30"/>
        <v>0</v>
      </c>
    </row>
    <row r="190" spans="1:14" ht="24">
      <c r="A190" s="14"/>
      <c r="B190" s="22"/>
      <c r="C190" s="23">
        <v>4120</v>
      </c>
      <c r="D190" s="24" t="s">
        <v>24</v>
      </c>
      <c r="E190" s="26"/>
      <c r="F190" s="25"/>
      <c r="G190" s="25"/>
      <c r="H190" s="25"/>
      <c r="I190" s="25"/>
      <c r="J190" s="26">
        <v>42</v>
      </c>
      <c r="K190" s="25">
        <v>42</v>
      </c>
      <c r="L190" s="25">
        <v>42</v>
      </c>
      <c r="M190" s="27">
        <f t="shared" si="29"/>
        <v>0</v>
      </c>
      <c r="N190" s="28">
        <f t="shared" si="30"/>
        <v>0</v>
      </c>
    </row>
    <row r="191" spans="1:14" ht="24">
      <c r="A191" s="14"/>
      <c r="B191" s="22"/>
      <c r="C191" s="23">
        <v>4170</v>
      </c>
      <c r="D191" s="24" t="s">
        <v>25</v>
      </c>
      <c r="E191" s="26"/>
      <c r="F191" s="25"/>
      <c r="G191" s="25"/>
      <c r="H191" s="25"/>
      <c r="I191" s="25"/>
      <c r="J191" s="26">
        <v>1722</v>
      </c>
      <c r="K191" s="25">
        <v>1722</v>
      </c>
      <c r="L191" s="25">
        <v>1722</v>
      </c>
      <c r="M191" s="27">
        <f t="shared" si="29"/>
        <v>0</v>
      </c>
      <c r="N191" s="28">
        <f t="shared" si="30"/>
        <v>0</v>
      </c>
    </row>
    <row r="192" spans="1:14" ht="24">
      <c r="A192" s="14"/>
      <c r="B192" s="22"/>
      <c r="C192" s="23">
        <v>4210</v>
      </c>
      <c r="D192" s="24" t="s">
        <v>156</v>
      </c>
      <c r="E192" s="26"/>
      <c r="F192" s="25"/>
      <c r="G192" s="25"/>
      <c r="H192" s="25"/>
      <c r="I192" s="25"/>
      <c r="J192" s="26">
        <v>2540</v>
      </c>
      <c r="K192" s="25">
        <v>2540</v>
      </c>
      <c r="L192" s="25">
        <v>2540</v>
      </c>
      <c r="M192" s="27">
        <f t="shared" ref="M192:M245" si="40">IF(I192=0,0,F192/I192)</f>
        <v>0</v>
      </c>
      <c r="N192" s="28">
        <f t="shared" ref="N192:N245" si="41">IF(L192=0,0,F192/L192)</f>
        <v>0</v>
      </c>
    </row>
    <row r="193" spans="1:14" ht="24">
      <c r="A193" s="14"/>
      <c r="B193" s="22"/>
      <c r="C193" s="23">
        <v>4300</v>
      </c>
      <c r="D193" s="24" t="s">
        <v>15</v>
      </c>
      <c r="E193" s="26"/>
      <c r="F193" s="25"/>
      <c r="G193" s="25"/>
      <c r="H193" s="25"/>
      <c r="I193" s="25"/>
      <c r="J193" s="26">
        <v>150</v>
      </c>
      <c r="K193" s="25">
        <v>150</v>
      </c>
      <c r="L193" s="25">
        <v>150</v>
      </c>
      <c r="M193" s="27">
        <f t="shared" si="40"/>
        <v>0</v>
      </c>
      <c r="N193" s="28">
        <f t="shared" si="41"/>
        <v>0</v>
      </c>
    </row>
    <row r="194" spans="1:14" ht="48">
      <c r="A194" s="14"/>
      <c r="B194" s="22"/>
      <c r="C194" s="23">
        <v>4370</v>
      </c>
      <c r="D194" s="24" t="s">
        <v>32</v>
      </c>
      <c r="E194" s="26"/>
      <c r="F194" s="25"/>
      <c r="G194" s="25"/>
      <c r="H194" s="25"/>
      <c r="I194" s="25"/>
      <c r="J194" s="26">
        <v>340</v>
      </c>
      <c r="K194" s="25">
        <v>340</v>
      </c>
      <c r="L194" s="25">
        <v>340</v>
      </c>
      <c r="M194" s="27">
        <f t="shared" si="40"/>
        <v>0</v>
      </c>
      <c r="N194" s="28">
        <f t="shared" si="41"/>
        <v>0</v>
      </c>
    </row>
    <row r="195" spans="1:14" ht="24">
      <c r="A195" s="14"/>
      <c r="B195" s="22"/>
      <c r="C195" s="23">
        <v>4410</v>
      </c>
      <c r="D195" s="24" t="s">
        <v>33</v>
      </c>
      <c r="E195" s="26"/>
      <c r="F195" s="25"/>
      <c r="G195" s="25"/>
      <c r="H195" s="25"/>
      <c r="I195" s="25"/>
      <c r="J195" s="26">
        <v>500</v>
      </c>
      <c r="K195" s="25">
        <v>500</v>
      </c>
      <c r="L195" s="25">
        <v>500</v>
      </c>
      <c r="M195" s="27">
        <f t="shared" si="40"/>
        <v>0</v>
      </c>
      <c r="N195" s="28">
        <f t="shared" si="41"/>
        <v>0</v>
      </c>
    </row>
    <row r="196" spans="1:14" ht="60">
      <c r="A196" s="14"/>
      <c r="B196" s="22"/>
      <c r="C196" s="23">
        <v>4740</v>
      </c>
      <c r="D196" s="24" t="s">
        <v>62</v>
      </c>
      <c r="E196" s="26"/>
      <c r="F196" s="25"/>
      <c r="G196" s="25"/>
      <c r="H196" s="25"/>
      <c r="I196" s="25"/>
      <c r="J196" s="26">
        <v>150</v>
      </c>
      <c r="K196" s="25">
        <v>150</v>
      </c>
      <c r="L196" s="25">
        <v>150</v>
      </c>
      <c r="M196" s="27">
        <f t="shared" si="40"/>
        <v>0</v>
      </c>
      <c r="N196" s="28">
        <f t="shared" si="41"/>
        <v>0</v>
      </c>
    </row>
    <row r="197" spans="1:14" s="1" customFormat="1" ht="36">
      <c r="A197" s="14"/>
      <c r="B197" s="22"/>
      <c r="C197" s="23">
        <v>4750</v>
      </c>
      <c r="D197" s="24" t="s">
        <v>56</v>
      </c>
      <c r="E197" s="26"/>
      <c r="F197" s="25"/>
      <c r="G197" s="25"/>
      <c r="H197" s="25"/>
      <c r="I197" s="25"/>
      <c r="J197" s="26">
        <v>370</v>
      </c>
      <c r="K197" s="25">
        <v>370</v>
      </c>
      <c r="L197" s="25">
        <v>370</v>
      </c>
      <c r="M197" s="27">
        <f t="shared" si="40"/>
        <v>0</v>
      </c>
      <c r="N197" s="28">
        <f t="shared" si="41"/>
        <v>0</v>
      </c>
    </row>
    <row r="198" spans="1:14" ht="36">
      <c r="A198" s="14" t="s">
        <v>64</v>
      </c>
      <c r="B198" s="15"/>
      <c r="C198" s="16"/>
      <c r="D198" s="17" t="s">
        <v>65</v>
      </c>
      <c r="E198" s="18">
        <f t="shared" ref="E198:L198" si="42">E199+E205+E208+E213</f>
        <v>43440</v>
      </c>
      <c r="F198" s="18">
        <f t="shared" si="42"/>
        <v>44260</v>
      </c>
      <c r="G198" s="18">
        <f t="shared" si="42"/>
        <v>43260</v>
      </c>
      <c r="H198" s="18">
        <f t="shared" si="42"/>
        <v>1000</v>
      </c>
      <c r="I198" s="18">
        <f t="shared" si="42"/>
        <v>55730</v>
      </c>
      <c r="J198" s="18">
        <f t="shared" si="42"/>
        <v>50240</v>
      </c>
      <c r="K198" s="18">
        <f t="shared" si="42"/>
        <v>24997.25</v>
      </c>
      <c r="L198" s="18">
        <f t="shared" si="42"/>
        <v>52374</v>
      </c>
      <c r="M198" s="19">
        <f t="shared" si="40"/>
        <v>0.79418625515880137</v>
      </c>
      <c r="N198" s="20">
        <f t="shared" si="41"/>
        <v>0.84507580096994694</v>
      </c>
    </row>
    <row r="199" spans="1:14" ht="24">
      <c r="A199" s="14"/>
      <c r="B199" s="15">
        <v>75412</v>
      </c>
      <c r="C199" s="16"/>
      <c r="D199" s="17" t="s">
        <v>66</v>
      </c>
      <c r="E199" s="18">
        <f t="shared" ref="E199:L199" si="43">SUM(E200:E204)</f>
        <v>28580</v>
      </c>
      <c r="F199" s="18">
        <f t="shared" si="43"/>
        <v>25900</v>
      </c>
      <c r="G199" s="18">
        <f t="shared" si="43"/>
        <v>25900</v>
      </c>
      <c r="H199" s="18">
        <f t="shared" si="43"/>
        <v>0</v>
      </c>
      <c r="I199" s="18">
        <f t="shared" si="43"/>
        <v>33700</v>
      </c>
      <c r="J199" s="18">
        <f t="shared" si="43"/>
        <v>28580</v>
      </c>
      <c r="K199" s="18">
        <f t="shared" si="43"/>
        <v>14873.26</v>
      </c>
      <c r="L199" s="18">
        <f t="shared" si="43"/>
        <v>30714</v>
      </c>
      <c r="M199" s="19">
        <f t="shared" si="40"/>
        <v>0.7685459940652819</v>
      </c>
      <c r="N199" s="20">
        <f t="shared" si="41"/>
        <v>0.84326365826658856</v>
      </c>
    </row>
    <row r="200" spans="1:14" ht="36">
      <c r="A200" s="21"/>
      <c r="B200" s="22"/>
      <c r="C200" s="23">
        <v>4210</v>
      </c>
      <c r="D200" s="24" t="s">
        <v>196</v>
      </c>
      <c r="E200" s="25">
        <v>17500</v>
      </c>
      <c r="F200" s="25">
        <v>17500</v>
      </c>
      <c r="G200" s="25">
        <v>17500</v>
      </c>
      <c r="H200" s="25"/>
      <c r="I200" s="25">
        <v>20000</v>
      </c>
      <c r="J200" s="25">
        <v>17500</v>
      </c>
      <c r="K200" s="25">
        <v>11604.11</v>
      </c>
      <c r="L200" s="25">
        <v>16041</v>
      </c>
      <c r="M200" s="27">
        <f t="shared" si="40"/>
        <v>0.875</v>
      </c>
      <c r="N200" s="28">
        <f t="shared" si="41"/>
        <v>1.0909544292749829</v>
      </c>
    </row>
    <row r="201" spans="1:14">
      <c r="A201" s="21"/>
      <c r="B201" s="22"/>
      <c r="C201" s="23">
        <v>4260</v>
      </c>
      <c r="D201" s="24" t="s">
        <v>31</v>
      </c>
      <c r="E201" s="25">
        <v>2000</v>
      </c>
      <c r="F201" s="25">
        <v>2100</v>
      </c>
      <c r="G201" s="25">
        <v>2100</v>
      </c>
      <c r="H201" s="25"/>
      <c r="I201" s="25">
        <v>2000</v>
      </c>
      <c r="J201" s="25">
        <v>2000</v>
      </c>
      <c r="K201" s="25">
        <v>1356.93</v>
      </c>
      <c r="L201" s="25">
        <v>2000</v>
      </c>
      <c r="M201" s="27">
        <f t="shared" si="40"/>
        <v>1.05</v>
      </c>
      <c r="N201" s="28">
        <f t="shared" si="41"/>
        <v>1.05</v>
      </c>
    </row>
    <row r="202" spans="1:14" ht="24">
      <c r="A202" s="21"/>
      <c r="B202" s="22"/>
      <c r="C202" s="23">
        <v>4300</v>
      </c>
      <c r="D202" s="24" t="s">
        <v>15</v>
      </c>
      <c r="E202" s="25">
        <v>5380</v>
      </c>
      <c r="F202" s="25">
        <v>2000</v>
      </c>
      <c r="G202" s="25">
        <v>2000</v>
      </c>
      <c r="H202" s="25"/>
      <c r="I202" s="25">
        <v>7500</v>
      </c>
      <c r="J202" s="25">
        <v>5380</v>
      </c>
      <c r="K202" s="25">
        <v>908.22</v>
      </c>
      <c r="L202" s="25">
        <v>8380</v>
      </c>
      <c r="M202" s="27">
        <f t="shared" si="40"/>
        <v>0.26666666666666666</v>
      </c>
      <c r="N202" s="28">
        <f t="shared" si="41"/>
        <v>0.2386634844868735</v>
      </c>
    </row>
    <row r="203" spans="1:14">
      <c r="A203" s="21"/>
      <c r="B203" s="22"/>
      <c r="C203" s="23">
        <v>4430</v>
      </c>
      <c r="D203" s="24" t="s">
        <v>16</v>
      </c>
      <c r="E203" s="25">
        <v>2000</v>
      </c>
      <c r="F203" s="25">
        <v>2000</v>
      </c>
      <c r="G203" s="25">
        <v>2000</v>
      </c>
      <c r="H203" s="25"/>
      <c r="I203" s="25">
        <v>2000</v>
      </c>
      <c r="J203" s="25">
        <v>2000</v>
      </c>
      <c r="K203" s="25">
        <v>1004</v>
      </c>
      <c r="L203" s="25">
        <v>2000</v>
      </c>
      <c r="M203" s="27">
        <f t="shared" si="40"/>
        <v>1</v>
      </c>
      <c r="N203" s="28">
        <f t="shared" si="41"/>
        <v>1</v>
      </c>
    </row>
    <row r="204" spans="1:14" s="1" customFormat="1" ht="24">
      <c r="A204" s="21"/>
      <c r="B204" s="22"/>
      <c r="C204" s="23">
        <v>4480</v>
      </c>
      <c r="D204" s="24" t="s">
        <v>67</v>
      </c>
      <c r="E204" s="25">
        <v>1700</v>
      </c>
      <c r="F204" s="25">
        <v>2300</v>
      </c>
      <c r="G204" s="25">
        <v>2300</v>
      </c>
      <c r="H204" s="25"/>
      <c r="I204" s="25">
        <v>2200</v>
      </c>
      <c r="J204" s="25">
        <v>1700</v>
      </c>
      <c r="K204" s="25">
        <v>0</v>
      </c>
      <c r="L204" s="25">
        <v>2293</v>
      </c>
      <c r="M204" s="27">
        <f t="shared" si="40"/>
        <v>1.0454545454545454</v>
      </c>
      <c r="N204" s="28">
        <f t="shared" si="41"/>
        <v>1.003052769297863</v>
      </c>
    </row>
    <row r="205" spans="1:14">
      <c r="A205" s="21"/>
      <c r="B205" s="15">
        <v>75414</v>
      </c>
      <c r="C205" s="16"/>
      <c r="D205" s="17" t="s">
        <v>68</v>
      </c>
      <c r="E205" s="18">
        <f>SUM(E206:E207)</f>
        <v>1000</v>
      </c>
      <c r="F205" s="18">
        <f t="shared" ref="F205:L205" si="44">SUM(F206:F207)</f>
        <v>1000</v>
      </c>
      <c r="G205" s="18">
        <f t="shared" si="44"/>
        <v>0</v>
      </c>
      <c r="H205" s="18">
        <f t="shared" si="44"/>
        <v>1000</v>
      </c>
      <c r="I205" s="18">
        <f t="shared" si="44"/>
        <v>1000</v>
      </c>
      <c r="J205" s="18">
        <f>SUM(J206:J207)</f>
        <v>1000</v>
      </c>
      <c r="K205" s="18">
        <f t="shared" si="44"/>
        <v>0</v>
      </c>
      <c r="L205" s="18">
        <f t="shared" si="44"/>
        <v>1000</v>
      </c>
      <c r="M205" s="19">
        <f t="shared" si="40"/>
        <v>1</v>
      </c>
      <c r="N205" s="20">
        <f t="shared" si="41"/>
        <v>1</v>
      </c>
    </row>
    <row r="206" spans="1:14" ht="24">
      <c r="A206" s="21"/>
      <c r="B206" s="22"/>
      <c r="C206" s="23">
        <v>4210</v>
      </c>
      <c r="D206" s="24" t="s">
        <v>69</v>
      </c>
      <c r="E206" s="25">
        <v>1000</v>
      </c>
      <c r="F206" s="25">
        <v>1000</v>
      </c>
      <c r="G206" s="25"/>
      <c r="H206" s="25">
        <v>1000</v>
      </c>
      <c r="I206" s="25">
        <v>700</v>
      </c>
      <c r="J206" s="25">
        <v>700</v>
      </c>
      <c r="K206" s="25">
        <v>0</v>
      </c>
      <c r="L206" s="25">
        <v>1000</v>
      </c>
      <c r="M206" s="27">
        <f t="shared" si="40"/>
        <v>1.4285714285714286</v>
      </c>
      <c r="N206" s="28">
        <f t="shared" si="41"/>
        <v>1</v>
      </c>
    </row>
    <row r="207" spans="1:14" ht="36">
      <c r="A207" s="21"/>
      <c r="B207" s="22"/>
      <c r="C207" s="23">
        <v>4750</v>
      </c>
      <c r="D207" s="24" t="s">
        <v>56</v>
      </c>
      <c r="E207" s="25"/>
      <c r="F207" s="25"/>
      <c r="G207" s="25"/>
      <c r="H207" s="25"/>
      <c r="I207" s="25">
        <v>300</v>
      </c>
      <c r="J207" s="25">
        <v>300</v>
      </c>
      <c r="K207" s="25">
        <v>0</v>
      </c>
      <c r="L207" s="25"/>
      <c r="M207" s="27">
        <f t="shared" si="40"/>
        <v>0</v>
      </c>
      <c r="N207" s="28">
        <f t="shared" si="41"/>
        <v>0</v>
      </c>
    </row>
    <row r="208" spans="1:14">
      <c r="A208" s="21"/>
      <c r="B208" s="15" t="s">
        <v>70</v>
      </c>
      <c r="C208" s="30"/>
      <c r="D208" s="17" t="s">
        <v>71</v>
      </c>
      <c r="E208" s="18">
        <f t="shared" ref="E208:L208" si="45">SUM(E209:E212)</f>
        <v>13860</v>
      </c>
      <c r="F208" s="18">
        <f t="shared" si="45"/>
        <v>12360</v>
      </c>
      <c r="G208" s="18">
        <f t="shared" si="45"/>
        <v>12360</v>
      </c>
      <c r="H208" s="18">
        <f t="shared" si="45"/>
        <v>0</v>
      </c>
      <c r="I208" s="18">
        <f t="shared" si="45"/>
        <v>16030</v>
      </c>
      <c r="J208" s="18">
        <f t="shared" si="45"/>
        <v>15660</v>
      </c>
      <c r="K208" s="18">
        <f t="shared" si="45"/>
        <v>7692.5</v>
      </c>
      <c r="L208" s="18">
        <f t="shared" si="45"/>
        <v>15660</v>
      </c>
      <c r="M208" s="19">
        <f t="shared" si="40"/>
        <v>0.77105427323767939</v>
      </c>
      <c r="N208" s="20">
        <f t="shared" si="41"/>
        <v>0.78927203065134099</v>
      </c>
    </row>
    <row r="209" spans="1:14" ht="24">
      <c r="A209" s="21"/>
      <c r="B209" s="22"/>
      <c r="C209" s="23">
        <v>4170</v>
      </c>
      <c r="D209" s="24" t="s">
        <v>25</v>
      </c>
      <c r="E209" s="25">
        <v>12160</v>
      </c>
      <c r="F209" s="25">
        <v>10660</v>
      </c>
      <c r="G209" s="25">
        <v>10660</v>
      </c>
      <c r="H209" s="25"/>
      <c r="I209" s="25">
        <v>12530</v>
      </c>
      <c r="J209" s="25">
        <v>12160</v>
      </c>
      <c r="K209" s="25">
        <v>7692.5</v>
      </c>
      <c r="L209" s="25">
        <v>11160</v>
      </c>
      <c r="M209" s="27">
        <f t="shared" si="40"/>
        <v>0.85075818036711892</v>
      </c>
      <c r="N209" s="28">
        <f t="shared" si="41"/>
        <v>0.95519713261648742</v>
      </c>
    </row>
    <row r="210" spans="1:14" ht="24">
      <c r="A210" s="21"/>
      <c r="B210" s="22"/>
      <c r="C210" s="23">
        <v>4210</v>
      </c>
      <c r="D210" s="24" t="s">
        <v>26</v>
      </c>
      <c r="E210" s="25">
        <v>1500</v>
      </c>
      <c r="F210" s="25">
        <v>1500</v>
      </c>
      <c r="G210" s="25">
        <v>1500</v>
      </c>
      <c r="H210" s="25"/>
      <c r="I210" s="25">
        <v>1500</v>
      </c>
      <c r="J210" s="25">
        <v>1500</v>
      </c>
      <c r="K210" s="25">
        <v>0</v>
      </c>
      <c r="L210" s="25">
        <v>4300</v>
      </c>
      <c r="M210" s="27">
        <f t="shared" si="40"/>
        <v>1</v>
      </c>
      <c r="N210" s="28">
        <f t="shared" si="41"/>
        <v>0.34883720930232559</v>
      </c>
    </row>
    <row r="211" spans="1:14" ht="60">
      <c r="A211" s="21"/>
      <c r="B211" s="22"/>
      <c r="C211" s="23">
        <v>4740</v>
      </c>
      <c r="D211" s="24" t="s">
        <v>62</v>
      </c>
      <c r="E211" s="25">
        <v>200</v>
      </c>
      <c r="F211" s="25">
        <v>200</v>
      </c>
      <c r="G211" s="25">
        <v>200</v>
      </c>
      <c r="H211" s="25"/>
      <c r="I211" s="25">
        <v>200</v>
      </c>
      <c r="J211" s="25">
        <v>200</v>
      </c>
      <c r="K211" s="25">
        <v>0</v>
      </c>
      <c r="L211" s="25">
        <v>200</v>
      </c>
      <c r="M211" s="27">
        <f t="shared" si="40"/>
        <v>1</v>
      </c>
      <c r="N211" s="28">
        <f t="shared" si="41"/>
        <v>1</v>
      </c>
    </row>
    <row r="212" spans="1:14" ht="36">
      <c r="A212" s="21"/>
      <c r="B212" s="22"/>
      <c r="C212" s="23">
        <v>4750</v>
      </c>
      <c r="D212" s="24" t="s">
        <v>56</v>
      </c>
      <c r="E212" s="25"/>
      <c r="F212" s="25"/>
      <c r="G212" s="25"/>
      <c r="H212" s="25"/>
      <c r="I212" s="25">
        <v>1800</v>
      </c>
      <c r="J212" s="25">
        <v>1800</v>
      </c>
      <c r="K212" s="25">
        <v>0</v>
      </c>
      <c r="L212" s="25"/>
      <c r="M212" s="27">
        <f t="shared" si="40"/>
        <v>0</v>
      </c>
      <c r="N212" s="28">
        <f t="shared" si="41"/>
        <v>0</v>
      </c>
    </row>
    <row r="213" spans="1:14">
      <c r="A213" s="21"/>
      <c r="B213" s="15" t="s">
        <v>160</v>
      </c>
      <c r="C213" s="23"/>
      <c r="D213" s="17" t="s">
        <v>14</v>
      </c>
      <c r="E213" s="18">
        <f>E214+E215</f>
        <v>0</v>
      </c>
      <c r="F213" s="18">
        <f t="shared" ref="F213:L213" si="46">F214+F215</f>
        <v>5000</v>
      </c>
      <c r="G213" s="18">
        <f t="shared" si="46"/>
        <v>5000</v>
      </c>
      <c r="H213" s="18">
        <f t="shared" si="46"/>
        <v>0</v>
      </c>
      <c r="I213" s="18">
        <f t="shared" si="46"/>
        <v>5000</v>
      </c>
      <c r="J213" s="18">
        <f>J214+J215</f>
        <v>5000</v>
      </c>
      <c r="K213" s="18">
        <f t="shared" si="46"/>
        <v>2431.4899999999998</v>
      </c>
      <c r="L213" s="18">
        <f t="shared" si="46"/>
        <v>5000</v>
      </c>
      <c r="M213" s="19">
        <f t="shared" si="40"/>
        <v>1</v>
      </c>
      <c r="N213" s="20">
        <f t="shared" si="41"/>
        <v>1</v>
      </c>
    </row>
    <row r="214" spans="1:14" ht="24">
      <c r="A214" s="21"/>
      <c r="B214" s="22"/>
      <c r="C214" s="23">
        <v>4210</v>
      </c>
      <c r="D214" s="24" t="s">
        <v>26</v>
      </c>
      <c r="E214" s="25"/>
      <c r="F214" s="25"/>
      <c r="G214" s="25"/>
      <c r="H214" s="25"/>
      <c r="I214" s="25">
        <v>5000</v>
      </c>
      <c r="J214" s="25">
        <v>5000</v>
      </c>
      <c r="K214" s="25">
        <v>2431.4899999999998</v>
      </c>
      <c r="L214" s="25">
        <v>2500</v>
      </c>
      <c r="M214" s="27">
        <f t="shared" si="40"/>
        <v>0</v>
      </c>
      <c r="N214" s="28">
        <f t="shared" si="41"/>
        <v>0</v>
      </c>
    </row>
    <row r="215" spans="1:14" s="1" customFormat="1" ht="24">
      <c r="A215" s="21"/>
      <c r="B215" s="22"/>
      <c r="C215" s="23">
        <v>4300</v>
      </c>
      <c r="D215" s="24" t="s">
        <v>15</v>
      </c>
      <c r="E215" s="25"/>
      <c r="F215" s="25">
        <v>5000</v>
      </c>
      <c r="G215" s="25">
        <v>5000</v>
      </c>
      <c r="H215" s="25"/>
      <c r="I215" s="25"/>
      <c r="J215" s="25"/>
      <c r="K215" s="25">
        <v>0</v>
      </c>
      <c r="L215" s="25">
        <v>2500</v>
      </c>
      <c r="M215" s="27">
        <f t="shared" si="40"/>
        <v>0</v>
      </c>
      <c r="N215" s="28">
        <f t="shared" si="41"/>
        <v>2</v>
      </c>
    </row>
    <row r="216" spans="1:14" ht="108">
      <c r="A216" s="14" t="s">
        <v>72</v>
      </c>
      <c r="B216" s="22"/>
      <c r="C216" s="30"/>
      <c r="D216" s="17" t="s">
        <v>73</v>
      </c>
      <c r="E216" s="18">
        <f>E217</f>
        <v>17000</v>
      </c>
      <c r="F216" s="18">
        <f t="shared" ref="F216:L216" si="47">F217</f>
        <v>31600</v>
      </c>
      <c r="G216" s="18">
        <f t="shared" si="47"/>
        <v>31600</v>
      </c>
      <c r="H216" s="18">
        <f t="shared" si="47"/>
        <v>0</v>
      </c>
      <c r="I216" s="18">
        <f t="shared" si="47"/>
        <v>17000</v>
      </c>
      <c r="J216" s="18">
        <f>J217</f>
        <v>17000</v>
      </c>
      <c r="K216" s="18">
        <f t="shared" si="47"/>
        <v>11032.12</v>
      </c>
      <c r="L216" s="18">
        <f t="shared" si="47"/>
        <v>19000</v>
      </c>
      <c r="M216" s="19">
        <f t="shared" si="40"/>
        <v>1.8588235294117648</v>
      </c>
      <c r="N216" s="20">
        <f t="shared" si="41"/>
        <v>1.6631578947368422</v>
      </c>
    </row>
    <row r="217" spans="1:14" ht="48">
      <c r="A217" s="21"/>
      <c r="B217" s="14" t="s">
        <v>74</v>
      </c>
      <c r="C217" s="47"/>
      <c r="D217" s="17" t="s">
        <v>75</v>
      </c>
      <c r="E217" s="18">
        <f>E218+E219</f>
        <v>17000</v>
      </c>
      <c r="F217" s="18">
        <f t="shared" ref="F217:L217" si="48">F218+F219</f>
        <v>31600</v>
      </c>
      <c r="G217" s="18">
        <f t="shared" si="48"/>
        <v>31600</v>
      </c>
      <c r="H217" s="18">
        <f t="shared" si="48"/>
        <v>0</v>
      </c>
      <c r="I217" s="18">
        <f t="shared" si="48"/>
        <v>17000</v>
      </c>
      <c r="J217" s="18">
        <f>J218+J219</f>
        <v>17000</v>
      </c>
      <c r="K217" s="18">
        <f t="shared" si="48"/>
        <v>11032.12</v>
      </c>
      <c r="L217" s="18">
        <f t="shared" si="48"/>
        <v>19000</v>
      </c>
      <c r="M217" s="19">
        <f t="shared" si="40"/>
        <v>1.8588235294117648</v>
      </c>
      <c r="N217" s="20">
        <f t="shared" si="41"/>
        <v>1.6631578947368422</v>
      </c>
    </row>
    <row r="218" spans="1:14" ht="24">
      <c r="A218" s="21"/>
      <c r="B218" s="14"/>
      <c r="C218" s="48">
        <v>4100</v>
      </c>
      <c r="D218" s="24" t="s">
        <v>76</v>
      </c>
      <c r="E218" s="25">
        <v>15000</v>
      </c>
      <c r="F218" s="25">
        <v>15000</v>
      </c>
      <c r="G218" s="25">
        <v>15000</v>
      </c>
      <c r="H218" s="25"/>
      <c r="I218" s="25">
        <v>15000</v>
      </c>
      <c r="J218" s="25">
        <v>15000</v>
      </c>
      <c r="K218" s="25">
        <v>10179.870000000001</v>
      </c>
      <c r="L218" s="25">
        <v>17000</v>
      </c>
      <c r="M218" s="27">
        <f t="shared" si="40"/>
        <v>1</v>
      </c>
      <c r="N218" s="28">
        <f t="shared" si="41"/>
        <v>0.88235294117647056</v>
      </c>
    </row>
    <row r="219" spans="1:14" ht="24">
      <c r="A219" s="14"/>
      <c r="B219" s="22"/>
      <c r="C219" s="23">
        <v>4300</v>
      </c>
      <c r="D219" s="24" t="s">
        <v>15</v>
      </c>
      <c r="E219" s="25">
        <v>2000</v>
      </c>
      <c r="F219" s="25">
        <v>16600</v>
      </c>
      <c r="G219" s="25">
        <v>16600</v>
      </c>
      <c r="H219" s="25"/>
      <c r="I219" s="25">
        <v>2000</v>
      </c>
      <c r="J219" s="25">
        <v>2000</v>
      </c>
      <c r="K219" s="25">
        <v>852.25</v>
      </c>
      <c r="L219" s="25">
        <v>2000</v>
      </c>
      <c r="M219" s="27">
        <f t="shared" si="40"/>
        <v>8.3000000000000007</v>
      </c>
      <c r="N219" s="28">
        <f t="shared" si="41"/>
        <v>8.3000000000000007</v>
      </c>
    </row>
    <row r="220" spans="1:14" ht="24">
      <c r="A220" s="14" t="s">
        <v>77</v>
      </c>
      <c r="B220" s="22"/>
      <c r="C220" s="23"/>
      <c r="D220" s="17" t="s">
        <v>78</v>
      </c>
      <c r="E220" s="18">
        <f>E221</f>
        <v>200000</v>
      </c>
      <c r="F220" s="18">
        <f t="shared" ref="F220:L220" si="49">F221</f>
        <v>190000</v>
      </c>
      <c r="G220" s="18">
        <f t="shared" si="49"/>
        <v>190000</v>
      </c>
      <c r="H220" s="18">
        <f t="shared" si="49"/>
        <v>0</v>
      </c>
      <c r="I220" s="18">
        <f t="shared" si="49"/>
        <v>200000</v>
      </c>
      <c r="J220" s="18">
        <f>J221</f>
        <v>200000</v>
      </c>
      <c r="K220" s="18">
        <f t="shared" si="49"/>
        <v>128461.83</v>
      </c>
      <c r="L220" s="18">
        <f t="shared" si="49"/>
        <v>200000</v>
      </c>
      <c r="M220" s="19">
        <f t="shared" si="40"/>
        <v>0.95</v>
      </c>
      <c r="N220" s="20">
        <f t="shared" si="41"/>
        <v>0.95</v>
      </c>
    </row>
    <row r="221" spans="1:14" ht="48">
      <c r="A221" s="14"/>
      <c r="B221" s="15" t="s">
        <v>161</v>
      </c>
      <c r="C221" s="23"/>
      <c r="D221" s="17" t="s">
        <v>177</v>
      </c>
      <c r="E221" s="18">
        <f t="shared" ref="E221:L221" si="50">E222</f>
        <v>200000</v>
      </c>
      <c r="F221" s="18">
        <f t="shared" si="50"/>
        <v>190000</v>
      </c>
      <c r="G221" s="18">
        <f t="shared" si="50"/>
        <v>190000</v>
      </c>
      <c r="H221" s="18">
        <f t="shared" si="50"/>
        <v>0</v>
      </c>
      <c r="I221" s="18">
        <f t="shared" si="50"/>
        <v>200000</v>
      </c>
      <c r="J221" s="18">
        <f t="shared" si="50"/>
        <v>200000</v>
      </c>
      <c r="K221" s="18">
        <f t="shared" si="50"/>
        <v>128461.83</v>
      </c>
      <c r="L221" s="18">
        <f t="shared" si="50"/>
        <v>200000</v>
      </c>
      <c r="M221" s="19">
        <f t="shared" si="40"/>
        <v>0.95</v>
      </c>
      <c r="N221" s="20">
        <f t="shared" si="41"/>
        <v>0.95</v>
      </c>
    </row>
    <row r="222" spans="1:14" ht="60">
      <c r="A222" s="14"/>
      <c r="B222" s="22"/>
      <c r="C222" s="23">
        <v>8070</v>
      </c>
      <c r="D222" s="24" t="s">
        <v>79</v>
      </c>
      <c r="E222" s="25">
        <v>200000</v>
      </c>
      <c r="F222" s="25">
        <v>190000</v>
      </c>
      <c r="G222" s="25">
        <v>190000</v>
      </c>
      <c r="H222" s="25"/>
      <c r="I222" s="25">
        <v>200000</v>
      </c>
      <c r="J222" s="25">
        <v>200000</v>
      </c>
      <c r="K222" s="25">
        <v>128461.83</v>
      </c>
      <c r="L222" s="25">
        <v>200000</v>
      </c>
      <c r="M222" s="27">
        <f t="shared" si="40"/>
        <v>0.95</v>
      </c>
      <c r="N222" s="28">
        <f t="shared" si="41"/>
        <v>0.95</v>
      </c>
    </row>
    <row r="223" spans="1:14">
      <c r="A223" s="14" t="s">
        <v>80</v>
      </c>
      <c r="B223" s="22"/>
      <c r="C223" s="30"/>
      <c r="D223" s="17" t="s">
        <v>81</v>
      </c>
      <c r="E223" s="18">
        <f>E224</f>
        <v>9729</v>
      </c>
      <c r="F223" s="18">
        <f t="shared" ref="F223:L224" si="51">F224</f>
        <v>0</v>
      </c>
      <c r="G223" s="18">
        <f t="shared" si="51"/>
        <v>0</v>
      </c>
      <c r="H223" s="18">
        <f t="shared" si="51"/>
        <v>0</v>
      </c>
      <c r="I223" s="18">
        <f t="shared" si="51"/>
        <v>19000</v>
      </c>
      <c r="J223" s="18">
        <f>J224</f>
        <v>9729</v>
      </c>
      <c r="K223" s="18">
        <f t="shared" si="51"/>
        <v>0</v>
      </c>
      <c r="L223" s="18">
        <f t="shared" si="51"/>
        <v>9729</v>
      </c>
      <c r="M223" s="19">
        <f t="shared" si="40"/>
        <v>0</v>
      </c>
      <c r="N223" s="20">
        <f t="shared" si="41"/>
        <v>0</v>
      </c>
    </row>
    <row r="224" spans="1:14" ht="24">
      <c r="A224" s="21"/>
      <c r="B224" s="15" t="s">
        <v>162</v>
      </c>
      <c r="C224" s="23"/>
      <c r="D224" s="17" t="s">
        <v>163</v>
      </c>
      <c r="E224" s="18">
        <f>E225</f>
        <v>9729</v>
      </c>
      <c r="F224" s="18">
        <f t="shared" si="51"/>
        <v>0</v>
      </c>
      <c r="G224" s="18">
        <f t="shared" si="51"/>
        <v>0</v>
      </c>
      <c r="H224" s="18">
        <f t="shared" si="51"/>
        <v>0</v>
      </c>
      <c r="I224" s="18">
        <f t="shared" si="51"/>
        <v>19000</v>
      </c>
      <c r="J224" s="18">
        <f>J225</f>
        <v>9729</v>
      </c>
      <c r="K224" s="18">
        <f t="shared" si="51"/>
        <v>0</v>
      </c>
      <c r="L224" s="18">
        <f t="shared" si="51"/>
        <v>9729</v>
      </c>
      <c r="M224" s="19">
        <f t="shared" si="40"/>
        <v>0</v>
      </c>
      <c r="N224" s="20">
        <f t="shared" si="41"/>
        <v>0</v>
      </c>
    </row>
    <row r="225" spans="1:14">
      <c r="A225" s="21"/>
      <c r="B225" s="22"/>
      <c r="C225" s="23">
        <v>4810</v>
      </c>
      <c r="D225" s="24" t="s">
        <v>164</v>
      </c>
      <c r="E225" s="25">
        <v>9729</v>
      </c>
      <c r="F225" s="25"/>
      <c r="G225" s="25"/>
      <c r="H225" s="25"/>
      <c r="I225" s="25">
        <v>19000</v>
      </c>
      <c r="J225" s="25">
        <v>9729</v>
      </c>
      <c r="K225" s="25">
        <v>0</v>
      </c>
      <c r="L225" s="25">
        <v>9729</v>
      </c>
      <c r="M225" s="27">
        <f t="shared" si="40"/>
        <v>0</v>
      </c>
      <c r="N225" s="28">
        <f t="shared" si="41"/>
        <v>0</v>
      </c>
    </row>
    <row r="226" spans="1:14" ht="24">
      <c r="A226" s="14" t="s">
        <v>82</v>
      </c>
      <c r="B226" s="22"/>
      <c r="C226" s="30"/>
      <c r="D226" s="17" t="s">
        <v>83</v>
      </c>
      <c r="E226" s="18">
        <f t="shared" ref="E226:L226" si="52">E227+E250+E271+E286+E291+E304+E311+E323</f>
        <v>3311595.63</v>
      </c>
      <c r="F226" s="18">
        <f t="shared" si="52"/>
        <v>3366304</v>
      </c>
      <c r="G226" s="18">
        <f t="shared" si="52"/>
        <v>3366304</v>
      </c>
      <c r="H226" s="18">
        <f t="shared" si="52"/>
        <v>0</v>
      </c>
      <c r="I226" s="18">
        <f t="shared" si="52"/>
        <v>3067300</v>
      </c>
      <c r="J226" s="18">
        <f t="shared" si="52"/>
        <v>3311595.63</v>
      </c>
      <c r="K226" s="18">
        <f t="shared" si="52"/>
        <v>2203019.25</v>
      </c>
      <c r="L226" s="18">
        <f t="shared" si="52"/>
        <v>3161921.63</v>
      </c>
      <c r="M226" s="19">
        <f t="shared" si="40"/>
        <v>1.0974811723665765</v>
      </c>
      <c r="N226" s="20">
        <f t="shared" si="41"/>
        <v>1.0646386577266307</v>
      </c>
    </row>
    <row r="227" spans="1:14">
      <c r="A227" s="14"/>
      <c r="B227" s="15" t="s">
        <v>84</v>
      </c>
      <c r="C227" s="30"/>
      <c r="D227" s="17" t="s">
        <v>85</v>
      </c>
      <c r="E227" s="18">
        <f>SUM(E228:E249)</f>
        <v>1626652</v>
      </c>
      <c r="F227" s="18">
        <f t="shared" ref="F227:L227" si="53">SUM(F228:F249)</f>
        <v>1891482</v>
      </c>
      <c r="G227" s="18">
        <f t="shared" si="53"/>
        <v>1891482</v>
      </c>
      <c r="H227" s="18">
        <f t="shared" si="53"/>
        <v>0</v>
      </c>
      <c r="I227" s="18">
        <f t="shared" si="53"/>
        <v>1632945</v>
      </c>
      <c r="J227" s="18">
        <f>SUM(J228:J249)</f>
        <v>1626652</v>
      </c>
      <c r="K227" s="18">
        <f t="shared" si="53"/>
        <v>1173447.1100000001</v>
      </c>
      <c r="L227" s="18">
        <f t="shared" si="53"/>
        <v>1616652</v>
      </c>
      <c r="M227" s="19">
        <f t="shared" si="40"/>
        <v>1.1583256019033097</v>
      </c>
      <c r="N227" s="20">
        <f t="shared" si="41"/>
        <v>1.1699994804076572</v>
      </c>
    </row>
    <row r="228" spans="1:14" ht="36">
      <c r="A228" s="14"/>
      <c r="B228" s="22"/>
      <c r="C228" s="30">
        <v>3020</v>
      </c>
      <c r="D228" s="41" t="s">
        <v>20</v>
      </c>
      <c r="E228" s="25">
        <v>80012</v>
      </c>
      <c r="F228" s="25">
        <v>90972</v>
      </c>
      <c r="G228" s="25">
        <v>90972</v>
      </c>
      <c r="H228" s="25"/>
      <c r="I228" s="25"/>
      <c r="J228" s="25">
        <v>80012</v>
      </c>
      <c r="K228" s="25">
        <v>64736.07</v>
      </c>
      <c r="L228" s="25">
        <v>80012</v>
      </c>
      <c r="M228" s="27">
        <f t="shared" si="40"/>
        <v>0</v>
      </c>
      <c r="N228" s="28">
        <f t="shared" si="41"/>
        <v>1.1369794530820376</v>
      </c>
    </row>
    <row r="229" spans="1:14" ht="24">
      <c r="A229" s="14"/>
      <c r="B229" s="22"/>
      <c r="C229" s="23">
        <v>4010</v>
      </c>
      <c r="D229" s="24" t="s">
        <v>21</v>
      </c>
      <c r="E229" s="25">
        <v>957121</v>
      </c>
      <c r="F229" s="25">
        <v>1084152</v>
      </c>
      <c r="G229" s="25">
        <v>1084152</v>
      </c>
      <c r="H229" s="25"/>
      <c r="I229" s="25">
        <v>1037133</v>
      </c>
      <c r="J229" s="25">
        <v>957121</v>
      </c>
      <c r="K229" s="25">
        <v>688743.15</v>
      </c>
      <c r="L229" s="25">
        <v>957121</v>
      </c>
      <c r="M229" s="27">
        <f t="shared" si="40"/>
        <v>1.0453355548420502</v>
      </c>
      <c r="N229" s="28">
        <f t="shared" si="41"/>
        <v>1.1327219860393827</v>
      </c>
    </row>
    <row r="230" spans="1:14" ht="24">
      <c r="A230" s="14"/>
      <c r="B230" s="22"/>
      <c r="C230" s="23">
        <v>4040</v>
      </c>
      <c r="D230" s="24" t="s">
        <v>22</v>
      </c>
      <c r="E230" s="25">
        <v>65587</v>
      </c>
      <c r="F230" s="25">
        <v>76313</v>
      </c>
      <c r="G230" s="25">
        <v>76313</v>
      </c>
      <c r="H230" s="25"/>
      <c r="I230" s="25">
        <v>67000</v>
      </c>
      <c r="J230" s="25">
        <v>65587</v>
      </c>
      <c r="K230" s="25">
        <v>65586.350000000006</v>
      </c>
      <c r="L230" s="25">
        <v>65587</v>
      </c>
      <c r="M230" s="27">
        <f t="shared" si="40"/>
        <v>1.139</v>
      </c>
      <c r="N230" s="28">
        <f t="shared" si="41"/>
        <v>1.163538506106393</v>
      </c>
    </row>
    <row r="231" spans="1:14" ht="36">
      <c r="A231" s="14"/>
      <c r="B231" s="22"/>
      <c r="C231" s="23">
        <v>4110</v>
      </c>
      <c r="D231" s="24" t="s">
        <v>23</v>
      </c>
      <c r="E231" s="25">
        <v>169816</v>
      </c>
      <c r="F231" s="25">
        <v>182234</v>
      </c>
      <c r="G231" s="25">
        <v>182234</v>
      </c>
      <c r="H231" s="25"/>
      <c r="I231" s="25">
        <v>169816</v>
      </c>
      <c r="J231" s="25">
        <v>169816</v>
      </c>
      <c r="K231" s="25">
        <v>62076.34</v>
      </c>
      <c r="L231" s="25">
        <v>119816</v>
      </c>
      <c r="M231" s="27">
        <f t="shared" si="40"/>
        <v>1.0731262071889576</v>
      </c>
      <c r="N231" s="28">
        <f t="shared" si="41"/>
        <v>1.5209487881418176</v>
      </c>
    </row>
    <row r="232" spans="1:14" ht="24">
      <c r="A232" s="14"/>
      <c r="B232" s="22"/>
      <c r="C232" s="23">
        <v>4120</v>
      </c>
      <c r="D232" s="24" t="s">
        <v>24</v>
      </c>
      <c r="E232" s="25">
        <v>24842</v>
      </c>
      <c r="F232" s="25">
        <v>29220</v>
      </c>
      <c r="G232" s="25">
        <v>29220</v>
      </c>
      <c r="H232" s="25"/>
      <c r="I232" s="25">
        <v>27051</v>
      </c>
      <c r="J232" s="25">
        <v>24842</v>
      </c>
      <c r="K232" s="25">
        <v>17301.740000000002</v>
      </c>
      <c r="L232" s="25">
        <v>24842</v>
      </c>
      <c r="M232" s="27">
        <f t="shared" si="40"/>
        <v>1.0801818786736166</v>
      </c>
      <c r="N232" s="28">
        <f t="shared" si="41"/>
        <v>1.1762337976008372</v>
      </c>
    </row>
    <row r="233" spans="1:14" ht="24">
      <c r="A233" s="14"/>
      <c r="B233" s="22"/>
      <c r="C233" s="23">
        <v>4170</v>
      </c>
      <c r="D233" s="24" t="s">
        <v>25</v>
      </c>
      <c r="E233" s="25"/>
      <c r="F233" s="25"/>
      <c r="G233" s="25"/>
      <c r="H233" s="25"/>
      <c r="I233" s="25"/>
      <c r="J233" s="25"/>
      <c r="K233" s="25"/>
      <c r="L233" s="25"/>
      <c r="M233" s="27">
        <f t="shared" si="40"/>
        <v>0</v>
      </c>
      <c r="N233" s="28">
        <f t="shared" si="41"/>
        <v>0</v>
      </c>
    </row>
    <row r="234" spans="1:14" ht="24">
      <c r="A234" s="14"/>
      <c r="B234" s="22"/>
      <c r="C234" s="23">
        <v>4210</v>
      </c>
      <c r="D234" s="24" t="s">
        <v>26</v>
      </c>
      <c r="E234" s="25">
        <v>188112</v>
      </c>
      <c r="F234" s="25">
        <v>276700</v>
      </c>
      <c r="G234" s="25">
        <v>276700</v>
      </c>
      <c r="H234" s="25"/>
      <c r="I234" s="25">
        <v>193485</v>
      </c>
      <c r="J234" s="25">
        <v>188112</v>
      </c>
      <c r="K234" s="25">
        <v>146040.32000000001</v>
      </c>
      <c r="L234" s="25">
        <v>228112</v>
      </c>
      <c r="M234" s="27">
        <f t="shared" si="40"/>
        <v>1.4300850195105563</v>
      </c>
      <c r="N234" s="28">
        <f t="shared" si="41"/>
        <v>1.2130006312688504</v>
      </c>
    </row>
    <row r="235" spans="1:14" ht="48">
      <c r="A235" s="14"/>
      <c r="B235" s="22"/>
      <c r="C235" s="23">
        <v>4240</v>
      </c>
      <c r="D235" s="24" t="s">
        <v>86</v>
      </c>
      <c r="E235" s="25">
        <v>4000</v>
      </c>
      <c r="F235" s="25">
        <v>5000</v>
      </c>
      <c r="G235" s="25">
        <v>5000</v>
      </c>
      <c r="H235" s="25"/>
      <c r="I235" s="25">
        <v>4000</v>
      </c>
      <c r="J235" s="25">
        <v>4000</v>
      </c>
      <c r="K235" s="25">
        <v>625.64</v>
      </c>
      <c r="L235" s="25">
        <v>4000</v>
      </c>
      <c r="M235" s="27">
        <f t="shared" si="40"/>
        <v>1.25</v>
      </c>
      <c r="N235" s="28">
        <f t="shared" si="41"/>
        <v>1.25</v>
      </c>
    </row>
    <row r="236" spans="1:14">
      <c r="A236" s="14"/>
      <c r="B236" s="22"/>
      <c r="C236" s="23">
        <v>4260</v>
      </c>
      <c r="D236" s="24" t="s">
        <v>31</v>
      </c>
      <c r="E236" s="25">
        <v>30000</v>
      </c>
      <c r="F236" s="25">
        <v>34000</v>
      </c>
      <c r="G236" s="25">
        <v>34000</v>
      </c>
      <c r="H236" s="25"/>
      <c r="I236" s="25">
        <v>30000</v>
      </c>
      <c r="J236" s="25">
        <v>30000</v>
      </c>
      <c r="K236" s="25">
        <v>29207.14</v>
      </c>
      <c r="L236" s="25">
        <v>30000</v>
      </c>
      <c r="M236" s="27">
        <f t="shared" si="40"/>
        <v>1.1333333333333333</v>
      </c>
      <c r="N236" s="28">
        <f t="shared" si="41"/>
        <v>1.1333333333333333</v>
      </c>
    </row>
    <row r="237" spans="1:14" ht="24">
      <c r="A237" s="14"/>
      <c r="B237" s="22"/>
      <c r="C237" s="23">
        <v>4270</v>
      </c>
      <c r="D237" s="24" t="s">
        <v>46</v>
      </c>
      <c r="E237" s="25">
        <v>5000</v>
      </c>
      <c r="F237" s="25">
        <v>10200</v>
      </c>
      <c r="G237" s="25">
        <v>10200</v>
      </c>
      <c r="H237" s="25"/>
      <c r="I237" s="25">
        <v>5000</v>
      </c>
      <c r="J237" s="25">
        <v>5000</v>
      </c>
      <c r="K237" s="25">
        <v>4977.6499999999996</v>
      </c>
      <c r="L237" s="25">
        <v>5000</v>
      </c>
      <c r="M237" s="27">
        <f t="shared" si="40"/>
        <v>2.04</v>
      </c>
      <c r="N237" s="28">
        <f t="shared" si="41"/>
        <v>2.04</v>
      </c>
    </row>
    <row r="238" spans="1:14" ht="24">
      <c r="A238" s="14"/>
      <c r="B238" s="22"/>
      <c r="C238" s="23">
        <v>4280</v>
      </c>
      <c r="D238" s="24" t="s">
        <v>27</v>
      </c>
      <c r="E238" s="25">
        <v>1000</v>
      </c>
      <c r="F238" s="25">
        <v>1000</v>
      </c>
      <c r="G238" s="25">
        <v>1000</v>
      </c>
      <c r="H238" s="25"/>
      <c r="I238" s="25">
        <v>1000</v>
      </c>
      <c r="J238" s="25">
        <v>1000</v>
      </c>
      <c r="K238" s="25">
        <v>851.45</v>
      </c>
      <c r="L238" s="25">
        <v>1000</v>
      </c>
      <c r="M238" s="27">
        <f t="shared" si="40"/>
        <v>1</v>
      </c>
      <c r="N238" s="28">
        <f t="shared" si="41"/>
        <v>1</v>
      </c>
    </row>
    <row r="239" spans="1:14" ht="24">
      <c r="A239" s="14"/>
      <c r="B239" s="22"/>
      <c r="C239" s="23">
        <v>4300</v>
      </c>
      <c r="D239" s="24" t="s">
        <v>15</v>
      </c>
      <c r="E239" s="25">
        <v>27500</v>
      </c>
      <c r="F239" s="25">
        <v>25400</v>
      </c>
      <c r="G239" s="25">
        <v>25400</v>
      </c>
      <c r="H239" s="25"/>
      <c r="I239" s="25">
        <v>25000</v>
      </c>
      <c r="J239" s="25">
        <v>27500</v>
      </c>
      <c r="K239" s="25">
        <v>23324.87</v>
      </c>
      <c r="L239" s="25">
        <v>27500</v>
      </c>
      <c r="M239" s="27">
        <f t="shared" si="40"/>
        <v>1.016</v>
      </c>
      <c r="N239" s="28">
        <f t="shared" si="41"/>
        <v>0.92363636363636359</v>
      </c>
    </row>
    <row r="240" spans="1:14" ht="24">
      <c r="A240" s="14"/>
      <c r="B240" s="22"/>
      <c r="C240" s="23">
        <v>4350</v>
      </c>
      <c r="D240" s="24" t="s">
        <v>60</v>
      </c>
      <c r="E240" s="25">
        <v>2800</v>
      </c>
      <c r="F240" s="25">
        <v>1800</v>
      </c>
      <c r="G240" s="25">
        <v>1800</v>
      </c>
      <c r="H240" s="25"/>
      <c r="I240" s="25">
        <v>1800</v>
      </c>
      <c r="J240" s="25">
        <v>2800</v>
      </c>
      <c r="K240" s="25">
        <v>2068.9</v>
      </c>
      <c r="L240" s="25">
        <v>2800</v>
      </c>
      <c r="M240" s="27">
        <f t="shared" si="40"/>
        <v>1</v>
      </c>
      <c r="N240" s="28">
        <f t="shared" si="41"/>
        <v>0.6428571428571429</v>
      </c>
    </row>
    <row r="241" spans="1:14" ht="48">
      <c r="A241" s="14"/>
      <c r="B241" s="22"/>
      <c r="C241" s="23">
        <v>4360</v>
      </c>
      <c r="D241" s="24" t="s">
        <v>61</v>
      </c>
      <c r="E241" s="25">
        <v>1200</v>
      </c>
      <c r="F241" s="25">
        <v>1200</v>
      </c>
      <c r="G241" s="25">
        <v>1200</v>
      </c>
      <c r="H241" s="25"/>
      <c r="I241" s="25">
        <v>1200</v>
      </c>
      <c r="J241" s="25">
        <v>1200</v>
      </c>
      <c r="K241" s="25">
        <v>1047.24</v>
      </c>
      <c r="L241" s="25">
        <v>1200</v>
      </c>
      <c r="M241" s="27">
        <f t="shared" si="40"/>
        <v>1</v>
      </c>
      <c r="N241" s="28">
        <f t="shared" si="41"/>
        <v>1</v>
      </c>
    </row>
    <row r="242" spans="1:14" ht="48">
      <c r="A242" s="14"/>
      <c r="B242" s="22"/>
      <c r="C242" s="23">
        <v>4370</v>
      </c>
      <c r="D242" s="24" t="s">
        <v>32</v>
      </c>
      <c r="E242" s="25">
        <v>6000</v>
      </c>
      <c r="F242" s="25">
        <v>6000</v>
      </c>
      <c r="G242" s="25">
        <v>6000</v>
      </c>
      <c r="H242" s="25"/>
      <c r="I242" s="25">
        <v>6000</v>
      </c>
      <c r="J242" s="25">
        <v>6000</v>
      </c>
      <c r="K242" s="25">
        <v>4690.83</v>
      </c>
      <c r="L242" s="25">
        <v>6000</v>
      </c>
      <c r="M242" s="27">
        <f t="shared" si="40"/>
        <v>1</v>
      </c>
      <c r="N242" s="28">
        <f t="shared" si="41"/>
        <v>1</v>
      </c>
    </row>
    <row r="243" spans="1:14" ht="24">
      <c r="A243" s="14"/>
      <c r="B243" s="22"/>
      <c r="C243" s="23">
        <v>4410</v>
      </c>
      <c r="D243" s="24" t="s">
        <v>33</v>
      </c>
      <c r="E243" s="25">
        <v>967</v>
      </c>
      <c r="F243" s="25">
        <v>4000</v>
      </c>
      <c r="G243" s="25">
        <v>4000</v>
      </c>
      <c r="H243" s="25"/>
      <c r="I243" s="25">
        <v>4800</v>
      </c>
      <c r="J243" s="25">
        <v>967</v>
      </c>
      <c r="K243" s="25">
        <v>752.12</v>
      </c>
      <c r="L243" s="25">
        <v>967</v>
      </c>
      <c r="M243" s="27">
        <f t="shared" si="40"/>
        <v>0.83333333333333337</v>
      </c>
      <c r="N243" s="28">
        <f t="shared" si="41"/>
        <v>4.1365046535677354</v>
      </c>
    </row>
    <row r="244" spans="1:14">
      <c r="A244" s="14"/>
      <c r="B244" s="22"/>
      <c r="C244" s="23">
        <v>4430</v>
      </c>
      <c r="D244" s="24" t="s">
        <v>16</v>
      </c>
      <c r="E244" s="25">
        <v>1500</v>
      </c>
      <c r="F244" s="25">
        <v>2500</v>
      </c>
      <c r="G244" s="25">
        <v>2500</v>
      </c>
      <c r="H244" s="25"/>
      <c r="I244" s="25">
        <v>1500</v>
      </c>
      <c r="J244" s="25">
        <v>1500</v>
      </c>
      <c r="K244" s="25">
        <v>1181</v>
      </c>
      <c r="L244" s="25">
        <v>1500</v>
      </c>
      <c r="M244" s="27">
        <f t="shared" si="40"/>
        <v>1.6666666666666667</v>
      </c>
      <c r="N244" s="28">
        <f t="shared" si="41"/>
        <v>1.6666666666666667</v>
      </c>
    </row>
    <row r="245" spans="1:14">
      <c r="A245" s="32"/>
      <c r="B245" s="34"/>
      <c r="C245" s="49">
        <v>4440</v>
      </c>
      <c r="D245" s="50" t="s">
        <v>87</v>
      </c>
      <c r="E245" s="25">
        <v>57377</v>
      </c>
      <c r="F245" s="25">
        <v>56951</v>
      </c>
      <c r="G245" s="25">
        <v>56951</v>
      </c>
      <c r="H245" s="25"/>
      <c r="I245" s="25">
        <v>55460</v>
      </c>
      <c r="J245" s="25">
        <v>57377</v>
      </c>
      <c r="K245" s="25">
        <v>57377</v>
      </c>
      <c r="L245" s="25">
        <v>57377</v>
      </c>
      <c r="M245" s="27">
        <f t="shared" si="40"/>
        <v>1.0268842408943382</v>
      </c>
      <c r="N245" s="28">
        <f t="shared" si="41"/>
        <v>0.99257542220750472</v>
      </c>
    </row>
    <row r="246" spans="1:14" ht="24">
      <c r="A246" s="14"/>
      <c r="B246" s="22"/>
      <c r="C246" s="23">
        <v>4480</v>
      </c>
      <c r="D246" s="24" t="s">
        <v>67</v>
      </c>
      <c r="E246" s="25">
        <v>338</v>
      </c>
      <c r="F246" s="25">
        <v>340</v>
      </c>
      <c r="G246" s="25">
        <v>340</v>
      </c>
      <c r="H246" s="25"/>
      <c r="I246" s="25">
        <v>200</v>
      </c>
      <c r="J246" s="25">
        <v>338</v>
      </c>
      <c r="K246" s="25">
        <v>338</v>
      </c>
      <c r="L246" s="25">
        <v>338</v>
      </c>
      <c r="M246" s="27">
        <f t="shared" ref="M246:M304" si="54">IF(I246=0,0,F246/I246)</f>
        <v>1.7</v>
      </c>
      <c r="N246" s="28">
        <f t="shared" ref="N246:N304" si="55">IF(L246=0,0,F246/L246)</f>
        <v>1.0059171597633136</v>
      </c>
    </row>
    <row r="247" spans="1:14" ht="36">
      <c r="A247" s="14"/>
      <c r="B247" s="22"/>
      <c r="C247" s="23">
        <v>4700</v>
      </c>
      <c r="D247" s="24" t="s">
        <v>59</v>
      </c>
      <c r="E247" s="25">
        <v>1040</v>
      </c>
      <c r="F247" s="25">
        <v>1000</v>
      </c>
      <c r="G247" s="25">
        <v>1000</v>
      </c>
      <c r="H247" s="25"/>
      <c r="I247" s="25">
        <v>500</v>
      </c>
      <c r="J247" s="25">
        <v>1040</v>
      </c>
      <c r="K247" s="25">
        <v>840</v>
      </c>
      <c r="L247" s="25">
        <v>1040</v>
      </c>
      <c r="M247" s="27">
        <f t="shared" si="54"/>
        <v>2</v>
      </c>
      <c r="N247" s="28">
        <f t="shared" si="55"/>
        <v>0.96153846153846156</v>
      </c>
    </row>
    <row r="248" spans="1:14" ht="60">
      <c r="A248" s="14"/>
      <c r="B248" s="22"/>
      <c r="C248" s="23">
        <v>4740</v>
      </c>
      <c r="D248" s="24" t="s">
        <v>62</v>
      </c>
      <c r="E248" s="25">
        <v>940</v>
      </c>
      <c r="F248" s="25">
        <v>1000</v>
      </c>
      <c r="G248" s="25">
        <v>1000</v>
      </c>
      <c r="H248" s="25"/>
      <c r="I248" s="25">
        <v>1000</v>
      </c>
      <c r="J248" s="25">
        <v>940</v>
      </c>
      <c r="K248" s="25">
        <v>733.06</v>
      </c>
      <c r="L248" s="25">
        <v>940</v>
      </c>
      <c r="M248" s="27">
        <f t="shared" si="54"/>
        <v>1</v>
      </c>
      <c r="N248" s="28">
        <f t="shared" si="55"/>
        <v>1.0638297872340425</v>
      </c>
    </row>
    <row r="249" spans="1:14" ht="36">
      <c r="A249" s="14"/>
      <c r="B249" s="22"/>
      <c r="C249" s="23">
        <v>4750</v>
      </c>
      <c r="D249" s="24" t="s">
        <v>56</v>
      </c>
      <c r="E249" s="25">
        <v>1500</v>
      </c>
      <c r="F249" s="25">
        <v>1500</v>
      </c>
      <c r="G249" s="25">
        <v>1500</v>
      </c>
      <c r="H249" s="25"/>
      <c r="I249" s="25">
        <v>1000</v>
      </c>
      <c r="J249" s="25">
        <v>1500</v>
      </c>
      <c r="K249" s="25">
        <v>948.24</v>
      </c>
      <c r="L249" s="25">
        <v>1500</v>
      </c>
      <c r="M249" s="27">
        <f t="shared" si="54"/>
        <v>1.5</v>
      </c>
      <c r="N249" s="28">
        <f t="shared" si="55"/>
        <v>1</v>
      </c>
    </row>
    <row r="250" spans="1:14">
      <c r="A250" s="14"/>
      <c r="B250" s="15" t="s">
        <v>88</v>
      </c>
      <c r="C250" s="30"/>
      <c r="D250" s="17" t="s">
        <v>89</v>
      </c>
      <c r="E250" s="18">
        <f>SUM(E251:E270)</f>
        <v>478508.63</v>
      </c>
      <c r="F250" s="18">
        <f t="shared" ref="F250:L250" si="56">SUM(F251:F270)</f>
        <v>488128</v>
      </c>
      <c r="G250" s="18">
        <f t="shared" si="56"/>
        <v>488128</v>
      </c>
      <c r="H250" s="18">
        <f t="shared" si="56"/>
        <v>0</v>
      </c>
      <c r="I250" s="18">
        <f t="shared" si="56"/>
        <v>479000</v>
      </c>
      <c r="J250" s="18">
        <f>SUM(J251:J270)</f>
        <v>478508.63</v>
      </c>
      <c r="K250" s="18">
        <f t="shared" si="56"/>
        <v>330873.98999999993</v>
      </c>
      <c r="L250" s="18">
        <f t="shared" si="56"/>
        <v>478508.63</v>
      </c>
      <c r="M250" s="19">
        <f t="shared" si="54"/>
        <v>1.0190563674321502</v>
      </c>
      <c r="N250" s="20">
        <f t="shared" si="55"/>
        <v>1.0201028140286623</v>
      </c>
    </row>
    <row r="251" spans="1:14" ht="72">
      <c r="A251" s="14"/>
      <c r="B251" s="22"/>
      <c r="C251" s="23">
        <v>2310</v>
      </c>
      <c r="D251" s="24" t="s">
        <v>90</v>
      </c>
      <c r="E251" s="25">
        <v>25508.63</v>
      </c>
      <c r="F251" s="51"/>
      <c r="G251" s="51"/>
      <c r="H251" s="25"/>
      <c r="I251" s="25">
        <v>26000</v>
      </c>
      <c r="J251" s="25">
        <v>25508.63</v>
      </c>
      <c r="K251" s="25">
        <v>11658.85</v>
      </c>
      <c r="L251" s="25">
        <v>25508.63</v>
      </c>
      <c r="M251" s="27">
        <f t="shared" si="54"/>
        <v>0</v>
      </c>
      <c r="N251" s="28">
        <f t="shared" si="55"/>
        <v>0</v>
      </c>
    </row>
    <row r="252" spans="1:14" ht="36">
      <c r="A252" s="14"/>
      <c r="B252" s="22"/>
      <c r="C252" s="23">
        <v>3020</v>
      </c>
      <c r="D252" s="41" t="s">
        <v>20</v>
      </c>
      <c r="E252" s="25">
        <v>29519</v>
      </c>
      <c r="F252" s="25">
        <v>33995</v>
      </c>
      <c r="G252" s="25">
        <v>33995</v>
      </c>
      <c r="H252" s="25"/>
      <c r="I252" s="25"/>
      <c r="J252" s="25">
        <v>29519</v>
      </c>
      <c r="K252" s="25">
        <v>23255.84</v>
      </c>
      <c r="L252" s="25">
        <v>29519</v>
      </c>
      <c r="M252" s="27">
        <f t="shared" si="54"/>
        <v>0</v>
      </c>
      <c r="N252" s="28">
        <f t="shared" si="55"/>
        <v>1.1516311528168299</v>
      </c>
    </row>
    <row r="253" spans="1:14" ht="24">
      <c r="A253" s="14"/>
      <c r="B253" s="22"/>
      <c r="C253" s="23">
        <v>4010</v>
      </c>
      <c r="D253" s="24" t="s">
        <v>21</v>
      </c>
      <c r="E253" s="25">
        <v>280336</v>
      </c>
      <c r="F253" s="25">
        <v>305570</v>
      </c>
      <c r="G253" s="25">
        <v>305570</v>
      </c>
      <c r="H253" s="25"/>
      <c r="I253" s="25">
        <v>306890</v>
      </c>
      <c r="J253" s="25">
        <v>280336</v>
      </c>
      <c r="K253" s="25">
        <v>188386.16</v>
      </c>
      <c r="L253" s="25">
        <v>280336</v>
      </c>
      <c r="M253" s="27">
        <f t="shared" si="54"/>
        <v>0.99569878458079442</v>
      </c>
      <c r="N253" s="28">
        <f t="shared" si="55"/>
        <v>1.0900134124764569</v>
      </c>
    </row>
    <row r="254" spans="1:14" ht="24">
      <c r="A254" s="14"/>
      <c r="B254" s="22"/>
      <c r="C254" s="23">
        <v>4040</v>
      </c>
      <c r="D254" s="24" t="s">
        <v>22</v>
      </c>
      <c r="E254" s="25">
        <v>21137</v>
      </c>
      <c r="F254" s="25">
        <v>23290</v>
      </c>
      <c r="G254" s="25">
        <v>23290</v>
      </c>
      <c r="H254" s="25"/>
      <c r="I254" s="25">
        <v>22950</v>
      </c>
      <c r="J254" s="25">
        <v>21137</v>
      </c>
      <c r="K254" s="25">
        <v>21136.91</v>
      </c>
      <c r="L254" s="25">
        <v>21137</v>
      </c>
      <c r="M254" s="27">
        <f t="shared" si="54"/>
        <v>1.0148148148148148</v>
      </c>
      <c r="N254" s="28">
        <f t="shared" si="55"/>
        <v>1.1018592988598193</v>
      </c>
    </row>
    <row r="255" spans="1:14" ht="36">
      <c r="A255" s="14"/>
      <c r="B255" s="22"/>
      <c r="C255" s="23">
        <v>4110</v>
      </c>
      <c r="D255" s="24" t="s">
        <v>23</v>
      </c>
      <c r="E255" s="25">
        <v>48102</v>
      </c>
      <c r="F255" s="25">
        <v>52913</v>
      </c>
      <c r="G255" s="25">
        <v>52913</v>
      </c>
      <c r="H255" s="25"/>
      <c r="I255" s="25">
        <v>50730</v>
      </c>
      <c r="J255" s="25">
        <v>48102</v>
      </c>
      <c r="K255" s="25">
        <v>31002.93</v>
      </c>
      <c r="L255" s="25">
        <v>48102</v>
      </c>
      <c r="M255" s="27">
        <f t="shared" si="54"/>
        <v>1.0430317366449833</v>
      </c>
      <c r="N255" s="28">
        <f t="shared" si="55"/>
        <v>1.1000166313251007</v>
      </c>
    </row>
    <row r="256" spans="1:14" ht="24">
      <c r="A256" s="14"/>
      <c r="B256" s="22"/>
      <c r="C256" s="23">
        <v>4120</v>
      </c>
      <c r="D256" s="24" t="s">
        <v>24</v>
      </c>
      <c r="E256" s="25">
        <v>7743</v>
      </c>
      <c r="F256" s="25">
        <v>8451</v>
      </c>
      <c r="G256" s="25">
        <v>8451</v>
      </c>
      <c r="H256" s="25"/>
      <c r="I256" s="25">
        <v>8080</v>
      </c>
      <c r="J256" s="25">
        <v>7743</v>
      </c>
      <c r="K256" s="25">
        <v>5286.72</v>
      </c>
      <c r="L256" s="25">
        <v>7743</v>
      </c>
      <c r="M256" s="27">
        <f t="shared" si="54"/>
        <v>1.0459158415841585</v>
      </c>
      <c r="N256" s="28">
        <f t="shared" si="55"/>
        <v>1.0914374273537388</v>
      </c>
    </row>
    <row r="257" spans="1:14" ht="24">
      <c r="A257" s="14"/>
      <c r="B257" s="22"/>
      <c r="C257" s="23">
        <v>4170</v>
      </c>
      <c r="D257" s="24" t="s">
        <v>25</v>
      </c>
      <c r="E257" s="25">
        <v>820</v>
      </c>
      <c r="F257" s="25"/>
      <c r="G257" s="25"/>
      <c r="H257" s="25"/>
      <c r="I257" s="25"/>
      <c r="J257" s="25">
        <v>820</v>
      </c>
      <c r="K257" s="25">
        <v>820</v>
      </c>
      <c r="L257" s="25">
        <v>820</v>
      </c>
      <c r="M257" s="27">
        <f t="shared" si="54"/>
        <v>0</v>
      </c>
      <c r="N257" s="28">
        <f t="shared" si="55"/>
        <v>0</v>
      </c>
    </row>
    <row r="258" spans="1:14" ht="24">
      <c r="A258" s="14"/>
      <c r="B258" s="22"/>
      <c r="C258" s="23">
        <v>4210</v>
      </c>
      <c r="D258" s="24" t="s">
        <v>26</v>
      </c>
      <c r="E258" s="25">
        <v>18293</v>
      </c>
      <c r="F258" s="25">
        <v>15300</v>
      </c>
      <c r="G258" s="25">
        <v>15300</v>
      </c>
      <c r="H258" s="25"/>
      <c r="I258" s="25">
        <v>15300</v>
      </c>
      <c r="J258" s="25">
        <v>18293</v>
      </c>
      <c r="K258" s="25">
        <v>16693.82</v>
      </c>
      <c r="L258" s="25">
        <v>18293</v>
      </c>
      <c r="M258" s="27">
        <f t="shared" si="54"/>
        <v>1</v>
      </c>
      <c r="N258" s="28">
        <f t="shared" si="55"/>
        <v>0.83638550265128742</v>
      </c>
    </row>
    <row r="259" spans="1:14" ht="48">
      <c r="A259" s="14"/>
      <c r="B259" s="22"/>
      <c r="C259" s="23">
        <v>4240</v>
      </c>
      <c r="D259" s="24" t="s">
        <v>86</v>
      </c>
      <c r="E259" s="25">
        <v>12200</v>
      </c>
      <c r="F259" s="25">
        <v>10000</v>
      </c>
      <c r="G259" s="25">
        <v>10000</v>
      </c>
      <c r="H259" s="25"/>
      <c r="I259" s="25">
        <v>10000</v>
      </c>
      <c r="J259" s="25">
        <v>12200</v>
      </c>
      <c r="K259" s="25">
        <v>8815.94</v>
      </c>
      <c r="L259" s="25">
        <v>12200</v>
      </c>
      <c r="M259" s="27">
        <f t="shared" si="54"/>
        <v>1</v>
      </c>
      <c r="N259" s="28">
        <f t="shared" si="55"/>
        <v>0.81967213114754101</v>
      </c>
    </row>
    <row r="260" spans="1:14">
      <c r="A260" s="14"/>
      <c r="B260" s="22"/>
      <c r="C260" s="23">
        <v>4260</v>
      </c>
      <c r="D260" s="24" t="s">
        <v>31</v>
      </c>
      <c r="E260" s="25">
        <v>1500</v>
      </c>
      <c r="F260" s="25">
        <v>3500</v>
      </c>
      <c r="G260" s="25">
        <v>3500</v>
      </c>
      <c r="H260" s="25"/>
      <c r="I260" s="25">
        <v>3500</v>
      </c>
      <c r="J260" s="25">
        <v>1500</v>
      </c>
      <c r="K260" s="25">
        <v>1154.1199999999999</v>
      </c>
      <c r="L260" s="25">
        <v>1500</v>
      </c>
      <c r="M260" s="27">
        <f t="shared" si="54"/>
        <v>1</v>
      </c>
      <c r="N260" s="28">
        <f t="shared" si="55"/>
        <v>2.3333333333333335</v>
      </c>
    </row>
    <row r="261" spans="1:14" ht="24">
      <c r="A261" s="14"/>
      <c r="B261" s="22"/>
      <c r="C261" s="23">
        <v>4270</v>
      </c>
      <c r="D261" s="24" t="s">
        <v>46</v>
      </c>
      <c r="E261" s="25">
        <v>500</v>
      </c>
      <c r="F261" s="25">
        <v>2000</v>
      </c>
      <c r="G261" s="25">
        <v>2000</v>
      </c>
      <c r="H261" s="25"/>
      <c r="I261" s="25">
        <v>2000</v>
      </c>
      <c r="J261" s="25">
        <v>500</v>
      </c>
      <c r="K261" s="25">
        <v>123.81</v>
      </c>
      <c r="L261" s="25">
        <v>500</v>
      </c>
      <c r="M261" s="27">
        <f t="shared" si="54"/>
        <v>1</v>
      </c>
      <c r="N261" s="28">
        <f t="shared" si="55"/>
        <v>4</v>
      </c>
    </row>
    <row r="262" spans="1:14" ht="24">
      <c r="A262" s="14"/>
      <c r="B262" s="22"/>
      <c r="C262" s="23">
        <v>4280</v>
      </c>
      <c r="D262" s="24" t="s">
        <v>27</v>
      </c>
      <c r="E262" s="25">
        <v>300</v>
      </c>
      <c r="F262" s="25">
        <v>500</v>
      </c>
      <c r="G262" s="25">
        <v>500</v>
      </c>
      <c r="H262" s="25"/>
      <c r="I262" s="25">
        <v>1000</v>
      </c>
      <c r="J262" s="25">
        <v>300</v>
      </c>
      <c r="K262" s="25">
        <v>94</v>
      </c>
      <c r="L262" s="25">
        <v>300</v>
      </c>
      <c r="M262" s="27">
        <f t="shared" si="54"/>
        <v>0.5</v>
      </c>
      <c r="N262" s="28">
        <f t="shared" si="55"/>
        <v>1.6666666666666667</v>
      </c>
    </row>
    <row r="263" spans="1:14" ht="24">
      <c r="A263" s="14"/>
      <c r="B263" s="22"/>
      <c r="C263" s="23">
        <v>4300</v>
      </c>
      <c r="D263" s="24" t="s">
        <v>15</v>
      </c>
      <c r="E263" s="25">
        <v>5300</v>
      </c>
      <c r="F263" s="25">
        <v>4300</v>
      </c>
      <c r="G263" s="25">
        <v>4300</v>
      </c>
      <c r="H263" s="25"/>
      <c r="I263" s="25">
        <v>5300</v>
      </c>
      <c r="J263" s="25">
        <v>5300</v>
      </c>
      <c r="K263" s="25">
        <v>1993.51</v>
      </c>
      <c r="L263" s="25">
        <v>5300</v>
      </c>
      <c r="M263" s="27">
        <f t="shared" si="54"/>
        <v>0.81132075471698117</v>
      </c>
      <c r="N263" s="28">
        <f t="shared" si="55"/>
        <v>0.81132075471698117</v>
      </c>
    </row>
    <row r="264" spans="1:14" ht="24">
      <c r="A264" s="14"/>
      <c r="B264" s="22"/>
      <c r="C264" s="23">
        <v>4350</v>
      </c>
      <c r="D264" s="24" t="s">
        <v>60</v>
      </c>
      <c r="E264" s="25">
        <v>700</v>
      </c>
      <c r="F264" s="25">
        <v>700</v>
      </c>
      <c r="G264" s="25">
        <v>700</v>
      </c>
      <c r="H264" s="25"/>
      <c r="I264" s="25">
        <v>700</v>
      </c>
      <c r="J264" s="25">
        <v>700</v>
      </c>
      <c r="K264" s="25">
        <v>336</v>
      </c>
      <c r="L264" s="25">
        <v>700</v>
      </c>
      <c r="M264" s="27">
        <f t="shared" si="54"/>
        <v>1</v>
      </c>
      <c r="N264" s="28">
        <f t="shared" si="55"/>
        <v>1</v>
      </c>
    </row>
    <row r="265" spans="1:14" ht="48">
      <c r="A265" s="14"/>
      <c r="B265" s="22"/>
      <c r="C265" s="23">
        <v>4370</v>
      </c>
      <c r="D265" s="24" t="s">
        <v>32</v>
      </c>
      <c r="E265" s="25">
        <v>1200</v>
      </c>
      <c r="F265" s="25">
        <v>1200</v>
      </c>
      <c r="G265" s="25">
        <v>1200</v>
      </c>
      <c r="H265" s="25"/>
      <c r="I265" s="25">
        <v>1200</v>
      </c>
      <c r="J265" s="25">
        <v>1200</v>
      </c>
      <c r="K265" s="25">
        <v>445.1</v>
      </c>
      <c r="L265" s="25">
        <v>1200</v>
      </c>
      <c r="M265" s="27">
        <f t="shared" si="54"/>
        <v>1</v>
      </c>
      <c r="N265" s="28">
        <f t="shared" si="55"/>
        <v>1</v>
      </c>
    </row>
    <row r="266" spans="1:14" ht="24">
      <c r="A266" s="32"/>
      <c r="B266" s="34"/>
      <c r="C266" s="49">
        <v>4410</v>
      </c>
      <c r="D266" s="41" t="s">
        <v>33</v>
      </c>
      <c r="E266" s="25">
        <v>3512</v>
      </c>
      <c r="F266" s="25">
        <v>3512</v>
      </c>
      <c r="G266" s="25">
        <v>3512</v>
      </c>
      <c r="H266" s="25"/>
      <c r="I266" s="25">
        <v>3512</v>
      </c>
      <c r="J266" s="25">
        <v>3512</v>
      </c>
      <c r="K266" s="25">
        <v>1859.02</v>
      </c>
      <c r="L266" s="52">
        <v>3512</v>
      </c>
      <c r="M266" s="27">
        <f t="shared" si="54"/>
        <v>1</v>
      </c>
      <c r="N266" s="28">
        <f t="shared" si="55"/>
        <v>1</v>
      </c>
    </row>
    <row r="267" spans="1:14" ht="36">
      <c r="A267" s="14"/>
      <c r="B267" s="15"/>
      <c r="C267" s="23">
        <v>4440</v>
      </c>
      <c r="D267" s="24" t="s">
        <v>28</v>
      </c>
      <c r="E267" s="25">
        <v>16982</v>
      </c>
      <c r="F267" s="25">
        <v>18397</v>
      </c>
      <c r="G267" s="25">
        <v>18397</v>
      </c>
      <c r="H267" s="25"/>
      <c r="I267" s="25">
        <v>16982</v>
      </c>
      <c r="J267" s="25">
        <v>16982</v>
      </c>
      <c r="K267" s="25">
        <v>16982</v>
      </c>
      <c r="L267" s="53">
        <v>16982</v>
      </c>
      <c r="M267" s="27">
        <f t="shared" si="54"/>
        <v>1.0833235190201389</v>
      </c>
      <c r="N267" s="28">
        <f t="shared" si="55"/>
        <v>1.0833235190201389</v>
      </c>
    </row>
    <row r="268" spans="1:14" ht="36">
      <c r="A268" s="21"/>
      <c r="B268" s="15"/>
      <c r="C268" s="23">
        <v>4700</v>
      </c>
      <c r="D268" s="24" t="s">
        <v>59</v>
      </c>
      <c r="E268" s="25">
        <v>1500</v>
      </c>
      <c r="F268" s="25">
        <v>1500</v>
      </c>
      <c r="G268" s="25">
        <v>1500</v>
      </c>
      <c r="H268" s="25"/>
      <c r="I268" s="25">
        <v>1500</v>
      </c>
      <c r="J268" s="25">
        <v>1500</v>
      </c>
      <c r="K268" s="25">
        <v>280</v>
      </c>
      <c r="L268" s="25">
        <v>1500</v>
      </c>
      <c r="M268" s="27">
        <f t="shared" si="54"/>
        <v>1</v>
      </c>
      <c r="N268" s="28">
        <f t="shared" si="55"/>
        <v>1</v>
      </c>
    </row>
    <row r="269" spans="1:14" ht="60">
      <c r="A269" s="21"/>
      <c r="B269" s="15"/>
      <c r="C269" s="23">
        <v>4740</v>
      </c>
      <c r="D269" s="24" t="s">
        <v>62</v>
      </c>
      <c r="E269" s="25">
        <v>556</v>
      </c>
      <c r="F269" s="25">
        <v>1000</v>
      </c>
      <c r="G269" s="25">
        <v>1000</v>
      </c>
      <c r="H269" s="25"/>
      <c r="I269" s="25">
        <v>556</v>
      </c>
      <c r="J269" s="25">
        <v>556</v>
      </c>
      <c r="K269" s="25">
        <v>87.66</v>
      </c>
      <c r="L269" s="25">
        <v>556</v>
      </c>
      <c r="M269" s="27">
        <f t="shared" si="54"/>
        <v>1.7985611510791366</v>
      </c>
      <c r="N269" s="28">
        <f t="shared" si="55"/>
        <v>1.7985611510791366</v>
      </c>
    </row>
    <row r="270" spans="1:14" ht="36">
      <c r="A270" s="14"/>
      <c r="B270" s="22"/>
      <c r="C270" s="23">
        <v>4750</v>
      </c>
      <c r="D270" s="24" t="s">
        <v>56</v>
      </c>
      <c r="E270" s="25">
        <v>2800</v>
      </c>
      <c r="F270" s="25">
        <v>2000</v>
      </c>
      <c r="G270" s="25">
        <v>2000</v>
      </c>
      <c r="H270" s="25"/>
      <c r="I270" s="25">
        <v>2800</v>
      </c>
      <c r="J270" s="25">
        <v>2800</v>
      </c>
      <c r="K270" s="25">
        <v>461.6</v>
      </c>
      <c r="L270" s="25">
        <v>2800</v>
      </c>
      <c r="M270" s="27">
        <f t="shared" si="54"/>
        <v>0.7142857142857143</v>
      </c>
      <c r="N270" s="28">
        <f t="shared" si="55"/>
        <v>0.7142857142857143</v>
      </c>
    </row>
    <row r="271" spans="1:14">
      <c r="A271" s="14"/>
      <c r="B271" s="15" t="s">
        <v>91</v>
      </c>
      <c r="C271" s="23"/>
      <c r="D271" s="17" t="s">
        <v>92</v>
      </c>
      <c r="E271" s="18">
        <f t="shared" ref="E271:L271" si="57">SUM(E272:E285)</f>
        <v>592771</v>
      </c>
      <c r="F271" s="18">
        <f t="shared" si="57"/>
        <v>641144</v>
      </c>
      <c r="G271" s="18">
        <f t="shared" si="57"/>
        <v>641144</v>
      </c>
      <c r="H271" s="18">
        <f t="shared" si="57"/>
        <v>0</v>
      </c>
      <c r="I271" s="18">
        <f t="shared" si="57"/>
        <v>593000</v>
      </c>
      <c r="J271" s="18">
        <f t="shared" si="57"/>
        <v>592771</v>
      </c>
      <c r="K271" s="18">
        <f t="shared" si="57"/>
        <v>434465.79999999987</v>
      </c>
      <c r="L271" s="18">
        <f t="shared" si="57"/>
        <v>592771</v>
      </c>
      <c r="M271" s="19">
        <f t="shared" si="54"/>
        <v>1.0811871838111298</v>
      </c>
      <c r="N271" s="20">
        <f t="shared" si="55"/>
        <v>1.0816048693340261</v>
      </c>
    </row>
    <row r="272" spans="1:14" ht="36">
      <c r="A272" s="14"/>
      <c r="B272" s="22"/>
      <c r="C272" s="23">
        <v>3020</v>
      </c>
      <c r="D272" s="41" t="s">
        <v>20</v>
      </c>
      <c r="E272" s="25">
        <v>43000</v>
      </c>
      <c r="F272" s="25">
        <v>41748</v>
      </c>
      <c r="G272" s="25">
        <v>41748</v>
      </c>
      <c r="H272" s="25"/>
      <c r="I272" s="25"/>
      <c r="J272" s="25">
        <v>43000</v>
      </c>
      <c r="K272" s="25">
        <v>34027.440000000002</v>
      </c>
      <c r="L272" s="25">
        <v>43000</v>
      </c>
      <c r="M272" s="27">
        <f t="shared" si="54"/>
        <v>0</v>
      </c>
      <c r="N272" s="28">
        <f t="shared" si="55"/>
        <v>0.97088372093023256</v>
      </c>
    </row>
    <row r="273" spans="1:14" ht="24">
      <c r="A273" s="14"/>
      <c r="B273" s="22"/>
      <c r="C273" s="23">
        <v>4010</v>
      </c>
      <c r="D273" s="24" t="s">
        <v>21</v>
      </c>
      <c r="E273" s="25">
        <v>376500</v>
      </c>
      <c r="F273" s="25">
        <v>405537</v>
      </c>
      <c r="G273" s="25">
        <v>405537</v>
      </c>
      <c r="H273" s="25"/>
      <c r="I273" s="25">
        <v>415738</v>
      </c>
      <c r="J273" s="25">
        <v>376500</v>
      </c>
      <c r="K273" s="25">
        <v>266345.65999999997</v>
      </c>
      <c r="L273" s="25">
        <v>376500</v>
      </c>
      <c r="M273" s="27">
        <f t="shared" si="54"/>
        <v>0.97546291173768096</v>
      </c>
      <c r="N273" s="28">
        <f t="shared" si="55"/>
        <v>1.0771235059760955</v>
      </c>
    </row>
    <row r="274" spans="1:14" ht="24">
      <c r="A274" s="14"/>
      <c r="B274" s="22"/>
      <c r="C274" s="23">
        <v>4040</v>
      </c>
      <c r="D274" s="24" t="s">
        <v>22</v>
      </c>
      <c r="E274" s="25">
        <v>25459</v>
      </c>
      <c r="F274" s="25">
        <v>30439</v>
      </c>
      <c r="G274" s="25">
        <v>30439</v>
      </c>
      <c r="H274" s="25"/>
      <c r="I274" s="25">
        <v>26000</v>
      </c>
      <c r="J274" s="25">
        <v>25459</v>
      </c>
      <c r="K274" s="25">
        <v>25458.04</v>
      </c>
      <c r="L274" s="25">
        <v>25459</v>
      </c>
      <c r="M274" s="27">
        <f t="shared" si="54"/>
        <v>1.1707307692307691</v>
      </c>
      <c r="N274" s="28">
        <f t="shared" si="55"/>
        <v>1.1956086256333713</v>
      </c>
    </row>
    <row r="275" spans="1:14" ht="36">
      <c r="A275" s="14"/>
      <c r="B275" s="22"/>
      <c r="C275" s="23">
        <v>4110</v>
      </c>
      <c r="D275" s="24" t="s">
        <v>23</v>
      </c>
      <c r="E275" s="25">
        <v>64178</v>
      </c>
      <c r="F275" s="25">
        <v>72446</v>
      </c>
      <c r="G275" s="25">
        <v>72446</v>
      </c>
      <c r="H275" s="25"/>
      <c r="I275" s="25">
        <v>67940</v>
      </c>
      <c r="J275" s="25">
        <v>64178</v>
      </c>
      <c r="K275" s="25">
        <v>46279.43</v>
      </c>
      <c r="L275" s="25">
        <v>64178</v>
      </c>
      <c r="M275" s="27">
        <f t="shared" si="54"/>
        <v>1.0663232263762144</v>
      </c>
      <c r="N275" s="28">
        <f t="shared" si="55"/>
        <v>1.1288291938047306</v>
      </c>
    </row>
    <row r="276" spans="1:14" ht="24">
      <c r="A276" s="14"/>
      <c r="B276" s="22"/>
      <c r="C276" s="23">
        <v>4120</v>
      </c>
      <c r="D276" s="24" t="s">
        <v>24</v>
      </c>
      <c r="E276" s="25">
        <v>10822</v>
      </c>
      <c r="F276" s="25">
        <v>11616</v>
      </c>
      <c r="G276" s="25">
        <v>11616</v>
      </c>
      <c r="H276" s="25"/>
      <c r="I276" s="25">
        <v>10822</v>
      </c>
      <c r="J276" s="25">
        <v>10822</v>
      </c>
      <c r="K276" s="25">
        <v>7668.55</v>
      </c>
      <c r="L276" s="25">
        <v>10822</v>
      </c>
      <c r="M276" s="27">
        <f t="shared" si="54"/>
        <v>1.0733690630197745</v>
      </c>
      <c r="N276" s="28">
        <f t="shared" si="55"/>
        <v>1.0733690630197745</v>
      </c>
    </row>
    <row r="277" spans="1:14" ht="24">
      <c r="A277" s="14"/>
      <c r="B277" s="22"/>
      <c r="C277" s="23">
        <v>4210</v>
      </c>
      <c r="D277" s="24" t="s">
        <v>26</v>
      </c>
      <c r="E277" s="25">
        <v>30542</v>
      </c>
      <c r="F277" s="25">
        <v>38500</v>
      </c>
      <c r="G277" s="25">
        <v>38500</v>
      </c>
      <c r="H277" s="25"/>
      <c r="I277" s="25">
        <v>30000</v>
      </c>
      <c r="J277" s="25">
        <v>30542</v>
      </c>
      <c r="K277" s="25">
        <v>18711.87</v>
      </c>
      <c r="L277" s="25">
        <v>30542</v>
      </c>
      <c r="M277" s="27">
        <f t="shared" si="54"/>
        <v>1.2833333333333334</v>
      </c>
      <c r="N277" s="28">
        <f t="shared" si="55"/>
        <v>1.2605592299129069</v>
      </c>
    </row>
    <row r="278" spans="1:14" ht="48">
      <c r="A278" s="14"/>
      <c r="B278" s="22"/>
      <c r="C278" s="23">
        <v>4240</v>
      </c>
      <c r="D278" s="24" t="s">
        <v>86</v>
      </c>
      <c r="E278" s="25">
        <v>1800</v>
      </c>
      <c r="F278" s="25">
        <v>2000</v>
      </c>
      <c r="G278" s="25">
        <v>2000</v>
      </c>
      <c r="H278" s="25"/>
      <c r="I278" s="25">
        <v>1800</v>
      </c>
      <c r="J278" s="25">
        <v>1800</v>
      </c>
      <c r="K278" s="25">
        <v>324.85000000000002</v>
      </c>
      <c r="L278" s="25">
        <v>1800</v>
      </c>
      <c r="M278" s="27">
        <f t="shared" si="54"/>
        <v>1.1111111111111112</v>
      </c>
      <c r="N278" s="28">
        <f t="shared" si="55"/>
        <v>1.1111111111111112</v>
      </c>
    </row>
    <row r="279" spans="1:14">
      <c r="A279" s="14"/>
      <c r="B279" s="22"/>
      <c r="C279" s="23">
        <v>4260</v>
      </c>
      <c r="D279" s="24" t="s">
        <v>31</v>
      </c>
      <c r="E279" s="25">
        <v>5000</v>
      </c>
      <c r="F279" s="25">
        <v>6100</v>
      </c>
      <c r="G279" s="25">
        <v>6100</v>
      </c>
      <c r="H279" s="25"/>
      <c r="I279" s="25">
        <v>5000</v>
      </c>
      <c r="J279" s="25">
        <v>5000</v>
      </c>
      <c r="K279" s="25">
        <v>4686.26</v>
      </c>
      <c r="L279" s="25">
        <v>5000</v>
      </c>
      <c r="M279" s="27">
        <f t="shared" si="54"/>
        <v>1.22</v>
      </c>
      <c r="N279" s="28">
        <f t="shared" si="55"/>
        <v>1.22</v>
      </c>
    </row>
    <row r="280" spans="1:14" ht="24">
      <c r="A280" s="14"/>
      <c r="B280" s="22"/>
      <c r="C280" s="23">
        <v>4270</v>
      </c>
      <c r="D280" s="24" t="s">
        <v>46</v>
      </c>
      <c r="E280" s="25">
        <v>1500</v>
      </c>
      <c r="F280" s="25">
        <v>1900</v>
      </c>
      <c r="G280" s="25">
        <v>1900</v>
      </c>
      <c r="H280" s="25"/>
      <c r="I280" s="25">
        <v>1500</v>
      </c>
      <c r="J280" s="25">
        <v>1500</v>
      </c>
      <c r="K280" s="25">
        <v>1090.92</v>
      </c>
      <c r="L280" s="25">
        <v>1500</v>
      </c>
      <c r="M280" s="27">
        <f t="shared" si="54"/>
        <v>1.2666666666666666</v>
      </c>
      <c r="N280" s="28">
        <f t="shared" si="55"/>
        <v>1.2666666666666666</v>
      </c>
    </row>
    <row r="281" spans="1:14" ht="24">
      <c r="A281" s="14"/>
      <c r="B281" s="22"/>
      <c r="C281" s="23">
        <v>4280</v>
      </c>
      <c r="D281" s="24" t="s">
        <v>27</v>
      </c>
      <c r="E281" s="25">
        <v>300</v>
      </c>
      <c r="F281" s="25">
        <v>500</v>
      </c>
      <c r="G281" s="25">
        <v>500</v>
      </c>
      <c r="H281" s="25"/>
      <c r="I281" s="25">
        <v>300</v>
      </c>
      <c r="J281" s="25">
        <v>300</v>
      </c>
      <c r="K281" s="25">
        <v>70</v>
      </c>
      <c r="L281" s="25">
        <v>300</v>
      </c>
      <c r="M281" s="27">
        <f t="shared" si="54"/>
        <v>1.6666666666666667</v>
      </c>
      <c r="N281" s="28">
        <f t="shared" si="55"/>
        <v>1.6666666666666667</v>
      </c>
    </row>
    <row r="282" spans="1:14" ht="24">
      <c r="A282" s="14"/>
      <c r="B282" s="22"/>
      <c r="C282" s="23">
        <v>4300</v>
      </c>
      <c r="D282" s="24" t="s">
        <v>15</v>
      </c>
      <c r="E282" s="25">
        <v>8941</v>
      </c>
      <c r="F282" s="25">
        <v>9750</v>
      </c>
      <c r="G282" s="25">
        <v>9750</v>
      </c>
      <c r="H282" s="25"/>
      <c r="I282" s="25">
        <v>6944</v>
      </c>
      <c r="J282" s="25">
        <v>8941</v>
      </c>
      <c r="K282" s="25">
        <v>6803.36</v>
      </c>
      <c r="L282" s="25">
        <v>8941</v>
      </c>
      <c r="M282" s="27">
        <f t="shared" si="54"/>
        <v>1.4040898617511521</v>
      </c>
      <c r="N282" s="28">
        <f t="shared" si="55"/>
        <v>1.0904820489878089</v>
      </c>
    </row>
    <row r="283" spans="1:14" ht="24">
      <c r="A283" s="14"/>
      <c r="B283" s="22"/>
      <c r="C283" s="23">
        <v>4350</v>
      </c>
      <c r="D283" s="24" t="s">
        <v>60</v>
      </c>
      <c r="E283" s="25">
        <v>2000</v>
      </c>
      <c r="F283" s="25">
        <v>2000</v>
      </c>
      <c r="G283" s="25">
        <v>2000</v>
      </c>
      <c r="H283" s="25"/>
      <c r="I283" s="25">
        <v>2000</v>
      </c>
      <c r="J283" s="25">
        <v>2000</v>
      </c>
      <c r="K283" s="25">
        <v>1270.42</v>
      </c>
      <c r="L283" s="25">
        <v>2000</v>
      </c>
      <c r="M283" s="27">
        <f t="shared" si="54"/>
        <v>1</v>
      </c>
      <c r="N283" s="28">
        <f t="shared" si="55"/>
        <v>1</v>
      </c>
    </row>
    <row r="284" spans="1:14">
      <c r="A284" s="14"/>
      <c r="B284" s="22"/>
      <c r="C284" s="23">
        <v>4430</v>
      </c>
      <c r="D284" s="41" t="s">
        <v>16</v>
      </c>
      <c r="E284" s="25">
        <v>1000</v>
      </c>
      <c r="F284" s="25">
        <v>1000</v>
      </c>
      <c r="G284" s="25">
        <v>1000</v>
      </c>
      <c r="H284" s="25"/>
      <c r="I284" s="25">
        <v>1000</v>
      </c>
      <c r="J284" s="25">
        <v>1000</v>
      </c>
      <c r="K284" s="25">
        <v>0</v>
      </c>
      <c r="L284" s="25">
        <v>1000</v>
      </c>
      <c r="M284" s="27">
        <f t="shared" si="54"/>
        <v>1</v>
      </c>
      <c r="N284" s="28">
        <f t="shared" si="55"/>
        <v>1</v>
      </c>
    </row>
    <row r="285" spans="1:14" ht="36">
      <c r="A285" s="14"/>
      <c r="B285" s="22"/>
      <c r="C285" s="23">
        <v>4440</v>
      </c>
      <c r="D285" s="24" t="s">
        <v>28</v>
      </c>
      <c r="E285" s="25">
        <v>21729</v>
      </c>
      <c r="F285" s="25">
        <v>17608</v>
      </c>
      <c r="G285" s="25">
        <v>17608</v>
      </c>
      <c r="H285" s="25"/>
      <c r="I285" s="25">
        <v>23956</v>
      </c>
      <c r="J285" s="25">
        <v>21729</v>
      </c>
      <c r="K285" s="25">
        <v>21729</v>
      </c>
      <c r="L285" s="25">
        <v>21729</v>
      </c>
      <c r="M285" s="27">
        <f t="shared" si="54"/>
        <v>0.73501419268659207</v>
      </c>
      <c r="N285" s="28">
        <f t="shared" si="55"/>
        <v>0.81034562105941366</v>
      </c>
    </row>
    <row r="286" spans="1:14" s="1" customFormat="1" ht="24">
      <c r="A286" s="14"/>
      <c r="B286" s="15" t="s">
        <v>93</v>
      </c>
      <c r="C286" s="23"/>
      <c r="D286" s="17" t="s">
        <v>94</v>
      </c>
      <c r="E286" s="18">
        <f t="shared" ref="E286:L286" si="58">SUM(E287:E290)</f>
        <v>42800</v>
      </c>
      <c r="F286" s="18">
        <f t="shared" si="58"/>
        <v>43000</v>
      </c>
      <c r="G286" s="18">
        <f t="shared" si="58"/>
        <v>43000</v>
      </c>
      <c r="H286" s="18">
        <f t="shared" si="58"/>
        <v>0</v>
      </c>
      <c r="I286" s="18">
        <f t="shared" si="58"/>
        <v>42800</v>
      </c>
      <c r="J286" s="18">
        <f t="shared" si="58"/>
        <v>42800</v>
      </c>
      <c r="K286" s="18">
        <f t="shared" si="58"/>
        <v>36378.54</v>
      </c>
      <c r="L286" s="18">
        <f t="shared" si="58"/>
        <v>47300</v>
      </c>
      <c r="M286" s="19">
        <f t="shared" si="54"/>
        <v>1.0046728971962617</v>
      </c>
      <c r="N286" s="20">
        <f t="shared" si="55"/>
        <v>0.90909090909090906</v>
      </c>
    </row>
    <row r="287" spans="1:14" ht="24">
      <c r="A287" s="21"/>
      <c r="B287" s="22"/>
      <c r="C287" s="23">
        <v>4210</v>
      </c>
      <c r="D287" s="41" t="s">
        <v>26</v>
      </c>
      <c r="E287" s="25">
        <v>28800</v>
      </c>
      <c r="F287" s="25">
        <v>29000</v>
      </c>
      <c r="G287" s="25">
        <v>29000</v>
      </c>
      <c r="H287" s="25"/>
      <c r="I287" s="25">
        <v>28800</v>
      </c>
      <c r="J287" s="25">
        <v>28800</v>
      </c>
      <c r="K287" s="25">
        <v>24427.23</v>
      </c>
      <c r="L287" s="25">
        <v>33800</v>
      </c>
      <c r="M287" s="27">
        <f t="shared" si="54"/>
        <v>1.0069444444444444</v>
      </c>
      <c r="N287" s="28">
        <f t="shared" si="55"/>
        <v>0.85798816568047342</v>
      </c>
    </row>
    <row r="288" spans="1:14" s="1" customFormat="1" ht="24">
      <c r="A288" s="21"/>
      <c r="B288" s="22"/>
      <c r="C288" s="23">
        <v>4300</v>
      </c>
      <c r="D288" s="41" t="s">
        <v>15</v>
      </c>
      <c r="E288" s="25">
        <v>10000</v>
      </c>
      <c r="F288" s="25">
        <v>10000</v>
      </c>
      <c r="G288" s="25">
        <v>10000</v>
      </c>
      <c r="H288" s="25"/>
      <c r="I288" s="25">
        <v>10000</v>
      </c>
      <c r="J288" s="25">
        <v>10000</v>
      </c>
      <c r="K288" s="25">
        <v>9526.31</v>
      </c>
      <c r="L288" s="25">
        <v>10000</v>
      </c>
      <c r="M288" s="27">
        <f t="shared" si="54"/>
        <v>1</v>
      </c>
      <c r="N288" s="28">
        <f t="shared" si="55"/>
        <v>1</v>
      </c>
    </row>
    <row r="289" spans="1:14">
      <c r="A289" s="21"/>
      <c r="B289" s="22"/>
      <c r="C289" s="23">
        <v>4430</v>
      </c>
      <c r="D289" s="41" t="s">
        <v>16</v>
      </c>
      <c r="E289" s="25">
        <v>2000</v>
      </c>
      <c r="F289" s="25">
        <v>2000</v>
      </c>
      <c r="G289" s="25">
        <v>2000</v>
      </c>
      <c r="H289" s="25"/>
      <c r="I289" s="25">
        <v>2000</v>
      </c>
      <c r="J289" s="25">
        <v>2000</v>
      </c>
      <c r="K289" s="25">
        <v>1575</v>
      </c>
      <c r="L289" s="25">
        <v>2000</v>
      </c>
      <c r="M289" s="27">
        <f t="shared" si="54"/>
        <v>1</v>
      </c>
      <c r="N289" s="28">
        <f t="shared" si="55"/>
        <v>1</v>
      </c>
    </row>
    <row r="290" spans="1:14" ht="48">
      <c r="A290" s="21"/>
      <c r="B290" s="22"/>
      <c r="C290" s="23">
        <v>4520</v>
      </c>
      <c r="D290" s="24" t="s">
        <v>95</v>
      </c>
      <c r="E290" s="25">
        <v>2000</v>
      </c>
      <c r="F290" s="25">
        <v>2000</v>
      </c>
      <c r="G290" s="25">
        <v>2000</v>
      </c>
      <c r="H290" s="25"/>
      <c r="I290" s="25">
        <v>2000</v>
      </c>
      <c r="J290" s="25">
        <v>2000</v>
      </c>
      <c r="K290" s="25">
        <v>850</v>
      </c>
      <c r="L290" s="25">
        <v>1500</v>
      </c>
      <c r="M290" s="27">
        <f t="shared" si="54"/>
        <v>1</v>
      </c>
      <c r="N290" s="28">
        <f t="shared" si="55"/>
        <v>1.3333333333333333</v>
      </c>
    </row>
    <row r="291" spans="1:14" ht="36">
      <c r="A291" s="21"/>
      <c r="B291" s="15" t="s">
        <v>96</v>
      </c>
      <c r="C291" s="23"/>
      <c r="D291" s="17" t="s">
        <v>97</v>
      </c>
      <c r="E291" s="18">
        <f>SUM(E292:E303)</f>
        <v>152452</v>
      </c>
      <c r="F291" s="18">
        <f t="shared" ref="F291:L291" si="59">SUM(F292:F303)</f>
        <v>157746</v>
      </c>
      <c r="G291" s="18">
        <f t="shared" si="59"/>
        <v>157746</v>
      </c>
      <c r="H291" s="18">
        <f t="shared" si="59"/>
        <v>0</v>
      </c>
      <c r="I291" s="18">
        <f t="shared" si="59"/>
        <v>152000</v>
      </c>
      <c r="J291" s="18">
        <f>SUM(J292:J303)</f>
        <v>152452</v>
      </c>
      <c r="K291" s="18">
        <f t="shared" si="59"/>
        <v>115446.20999999999</v>
      </c>
      <c r="L291" s="18">
        <f t="shared" si="59"/>
        <v>152452</v>
      </c>
      <c r="M291" s="19">
        <f t="shared" si="54"/>
        <v>1.0378026315789475</v>
      </c>
      <c r="N291" s="20">
        <f t="shared" si="55"/>
        <v>1.0347256841497652</v>
      </c>
    </row>
    <row r="292" spans="1:14" ht="24">
      <c r="A292" s="21"/>
      <c r="B292" s="22"/>
      <c r="C292" s="30">
        <v>4010</v>
      </c>
      <c r="D292" s="24" t="s">
        <v>21</v>
      </c>
      <c r="E292" s="25">
        <v>110650</v>
      </c>
      <c r="F292" s="25">
        <v>117945</v>
      </c>
      <c r="G292" s="25">
        <v>117945</v>
      </c>
      <c r="H292" s="25"/>
      <c r="I292" s="25">
        <v>110650</v>
      </c>
      <c r="J292" s="25">
        <v>110650</v>
      </c>
      <c r="K292" s="25">
        <v>82440.22</v>
      </c>
      <c r="L292" s="25">
        <v>110650</v>
      </c>
      <c r="M292" s="27">
        <f t="shared" si="54"/>
        <v>1.0659286037053772</v>
      </c>
      <c r="N292" s="28">
        <f t="shared" si="55"/>
        <v>1.0659286037053772</v>
      </c>
    </row>
    <row r="293" spans="1:14" ht="24">
      <c r="A293" s="21"/>
      <c r="B293" s="22"/>
      <c r="C293" s="30">
        <v>4040</v>
      </c>
      <c r="D293" s="24" t="s">
        <v>22</v>
      </c>
      <c r="E293" s="25">
        <v>8650</v>
      </c>
      <c r="F293" s="25">
        <v>9197</v>
      </c>
      <c r="G293" s="25">
        <v>9197</v>
      </c>
      <c r="H293" s="25"/>
      <c r="I293" s="25">
        <v>8650</v>
      </c>
      <c r="J293" s="25">
        <v>8650</v>
      </c>
      <c r="K293" s="25">
        <v>8644.4699999999993</v>
      </c>
      <c r="L293" s="25">
        <v>8650</v>
      </c>
      <c r="M293" s="27">
        <f t="shared" si="54"/>
        <v>1.0632369942196531</v>
      </c>
      <c r="N293" s="28">
        <f t="shared" si="55"/>
        <v>1.0632369942196531</v>
      </c>
    </row>
    <row r="294" spans="1:14" ht="36">
      <c r="A294" s="21"/>
      <c r="B294" s="22"/>
      <c r="C294" s="23">
        <v>4110</v>
      </c>
      <c r="D294" s="24" t="s">
        <v>23</v>
      </c>
      <c r="E294" s="25">
        <v>18200</v>
      </c>
      <c r="F294" s="25">
        <v>18897</v>
      </c>
      <c r="G294" s="25">
        <v>18897</v>
      </c>
      <c r="H294" s="25"/>
      <c r="I294" s="25">
        <v>18200</v>
      </c>
      <c r="J294" s="25">
        <v>18200</v>
      </c>
      <c r="K294" s="25">
        <v>12311.66</v>
      </c>
      <c r="L294" s="25">
        <v>18200</v>
      </c>
      <c r="M294" s="27">
        <f t="shared" si="54"/>
        <v>1.0382967032967032</v>
      </c>
      <c r="N294" s="28">
        <f t="shared" si="55"/>
        <v>1.0382967032967032</v>
      </c>
    </row>
    <row r="295" spans="1:14" ht="24">
      <c r="A295" s="21"/>
      <c r="B295" s="22"/>
      <c r="C295" s="23">
        <v>4120</v>
      </c>
      <c r="D295" s="24" t="s">
        <v>24</v>
      </c>
      <c r="E295" s="25">
        <v>2900</v>
      </c>
      <c r="F295" s="25"/>
      <c r="G295" s="25"/>
      <c r="H295" s="25"/>
      <c r="I295" s="25">
        <v>2900</v>
      </c>
      <c r="J295" s="25">
        <v>2900</v>
      </c>
      <c r="K295" s="25">
        <v>1915.81</v>
      </c>
      <c r="L295" s="25">
        <v>2900</v>
      </c>
      <c r="M295" s="27">
        <f t="shared" si="54"/>
        <v>0</v>
      </c>
      <c r="N295" s="28">
        <f t="shared" si="55"/>
        <v>0</v>
      </c>
    </row>
    <row r="296" spans="1:14" ht="24">
      <c r="A296" s="21"/>
      <c r="B296" s="22"/>
      <c r="C296" s="23">
        <v>4210</v>
      </c>
      <c r="D296" s="41" t="s">
        <v>26</v>
      </c>
      <c r="E296" s="25">
        <v>2500</v>
      </c>
      <c r="F296" s="25">
        <v>2500</v>
      </c>
      <c r="G296" s="25">
        <v>2500</v>
      </c>
      <c r="H296" s="25"/>
      <c r="I296" s="25">
        <v>2500</v>
      </c>
      <c r="J296" s="25">
        <v>2500</v>
      </c>
      <c r="K296" s="25">
        <v>2294.4499999999998</v>
      </c>
      <c r="L296" s="25">
        <v>2500</v>
      </c>
      <c r="M296" s="27">
        <f t="shared" si="54"/>
        <v>1</v>
      </c>
      <c r="N296" s="28">
        <f t="shared" si="55"/>
        <v>1</v>
      </c>
    </row>
    <row r="297" spans="1:14" ht="24">
      <c r="A297" s="21"/>
      <c r="B297" s="22"/>
      <c r="C297" s="23">
        <v>4280</v>
      </c>
      <c r="D297" s="24" t="s">
        <v>27</v>
      </c>
      <c r="E297" s="25">
        <v>200</v>
      </c>
      <c r="F297" s="25">
        <v>200</v>
      </c>
      <c r="G297" s="25">
        <v>200</v>
      </c>
      <c r="H297" s="25"/>
      <c r="I297" s="25">
        <v>200</v>
      </c>
      <c r="J297" s="25">
        <v>200</v>
      </c>
      <c r="K297" s="25">
        <v>187.15</v>
      </c>
      <c r="L297" s="25">
        <v>200</v>
      </c>
      <c r="M297" s="27">
        <f t="shared" si="54"/>
        <v>1</v>
      </c>
      <c r="N297" s="28">
        <f t="shared" si="55"/>
        <v>1</v>
      </c>
    </row>
    <row r="298" spans="1:14" ht="24">
      <c r="A298" s="21"/>
      <c r="B298" s="22"/>
      <c r="C298" s="23">
        <v>4300</v>
      </c>
      <c r="D298" s="41" t="s">
        <v>15</v>
      </c>
      <c r="E298" s="25">
        <v>500</v>
      </c>
      <c r="F298" s="25">
        <v>500</v>
      </c>
      <c r="G298" s="25">
        <v>500</v>
      </c>
      <c r="H298" s="25"/>
      <c r="I298" s="25">
        <v>500</v>
      </c>
      <c r="J298" s="25">
        <v>500</v>
      </c>
      <c r="K298" s="25">
        <v>136.37</v>
      </c>
      <c r="L298" s="25">
        <v>500</v>
      </c>
      <c r="M298" s="27">
        <f t="shared" si="54"/>
        <v>1</v>
      </c>
      <c r="N298" s="28">
        <f t="shared" si="55"/>
        <v>1</v>
      </c>
    </row>
    <row r="299" spans="1:14">
      <c r="A299" s="21"/>
      <c r="B299" s="22"/>
      <c r="C299" s="23">
        <v>4430</v>
      </c>
      <c r="D299" s="41" t="s">
        <v>16</v>
      </c>
      <c r="E299" s="25">
        <v>485</v>
      </c>
      <c r="F299" s="25"/>
      <c r="G299" s="25"/>
      <c r="H299" s="25"/>
      <c r="I299" s="25">
        <v>485</v>
      </c>
      <c r="J299" s="25">
        <v>485</v>
      </c>
      <c r="K299" s="25">
        <v>0</v>
      </c>
      <c r="L299" s="25">
        <v>485</v>
      </c>
      <c r="M299" s="27">
        <f t="shared" si="54"/>
        <v>0</v>
      </c>
      <c r="N299" s="28">
        <f t="shared" si="55"/>
        <v>0</v>
      </c>
    </row>
    <row r="300" spans="1:14" s="1" customFormat="1" ht="36">
      <c r="A300" s="21"/>
      <c r="B300" s="22"/>
      <c r="C300" s="23">
        <v>4440</v>
      </c>
      <c r="D300" s="24" t="s">
        <v>28</v>
      </c>
      <c r="E300" s="25">
        <v>4667</v>
      </c>
      <c r="F300" s="25">
        <v>4807</v>
      </c>
      <c r="G300" s="25">
        <v>4807</v>
      </c>
      <c r="H300" s="25"/>
      <c r="I300" s="25">
        <v>4415</v>
      </c>
      <c r="J300" s="25">
        <v>4667</v>
      </c>
      <c r="K300" s="25">
        <v>4667</v>
      </c>
      <c r="L300" s="25">
        <v>4667</v>
      </c>
      <c r="M300" s="27">
        <f t="shared" si="54"/>
        <v>1.0887882219705549</v>
      </c>
      <c r="N300" s="28">
        <f t="shared" si="55"/>
        <v>1.0299978572959074</v>
      </c>
    </row>
    <row r="301" spans="1:14" ht="36">
      <c r="A301" s="21"/>
      <c r="B301" s="22"/>
      <c r="C301" s="23">
        <v>4700</v>
      </c>
      <c r="D301" s="24" t="s">
        <v>59</v>
      </c>
      <c r="E301" s="25">
        <v>1500</v>
      </c>
      <c r="F301" s="25">
        <v>1500</v>
      </c>
      <c r="G301" s="25">
        <v>1500</v>
      </c>
      <c r="H301" s="25"/>
      <c r="I301" s="25">
        <v>1500</v>
      </c>
      <c r="J301" s="25">
        <v>1500</v>
      </c>
      <c r="K301" s="25">
        <v>1240</v>
      </c>
      <c r="L301" s="25">
        <v>1500</v>
      </c>
      <c r="M301" s="27">
        <f t="shared" si="54"/>
        <v>1</v>
      </c>
      <c r="N301" s="28">
        <f t="shared" si="55"/>
        <v>1</v>
      </c>
    </row>
    <row r="302" spans="1:14" ht="60">
      <c r="A302" s="21"/>
      <c r="B302" s="22"/>
      <c r="C302" s="23">
        <v>4740</v>
      </c>
      <c r="D302" s="24" t="s">
        <v>62</v>
      </c>
      <c r="E302" s="25">
        <v>500</v>
      </c>
      <c r="F302" s="25">
        <v>500</v>
      </c>
      <c r="G302" s="25">
        <v>500</v>
      </c>
      <c r="H302" s="25"/>
      <c r="I302" s="25">
        <v>500</v>
      </c>
      <c r="J302" s="25">
        <v>500</v>
      </c>
      <c r="K302" s="25">
        <v>0</v>
      </c>
      <c r="L302" s="25">
        <v>500</v>
      </c>
      <c r="M302" s="27">
        <f t="shared" si="54"/>
        <v>1</v>
      </c>
      <c r="N302" s="28">
        <f t="shared" si="55"/>
        <v>1</v>
      </c>
    </row>
    <row r="303" spans="1:14" ht="36">
      <c r="A303" s="21"/>
      <c r="B303" s="22"/>
      <c r="C303" s="23">
        <v>4750</v>
      </c>
      <c r="D303" s="24" t="s">
        <v>56</v>
      </c>
      <c r="E303" s="25">
        <v>1700</v>
      </c>
      <c r="F303" s="25">
        <v>1700</v>
      </c>
      <c r="G303" s="25">
        <v>1700</v>
      </c>
      <c r="H303" s="25"/>
      <c r="I303" s="25">
        <v>1500</v>
      </c>
      <c r="J303" s="25">
        <v>1700</v>
      </c>
      <c r="K303" s="25">
        <v>1609.08</v>
      </c>
      <c r="L303" s="25">
        <v>1700</v>
      </c>
      <c r="M303" s="27">
        <f t="shared" si="54"/>
        <v>1.1333333333333333</v>
      </c>
      <c r="N303" s="28">
        <f t="shared" si="55"/>
        <v>1</v>
      </c>
    </row>
    <row r="304" spans="1:14" ht="36">
      <c r="A304" s="21"/>
      <c r="B304" s="15" t="s">
        <v>98</v>
      </c>
      <c r="C304" s="31"/>
      <c r="D304" s="17" t="s">
        <v>99</v>
      </c>
      <c r="E304" s="18">
        <f>SUM(E305:E310)</f>
        <v>15000</v>
      </c>
      <c r="F304" s="18">
        <f t="shared" ref="F304:L304" si="60">SUM(F305:F310)</f>
        <v>16553</v>
      </c>
      <c r="G304" s="18">
        <f t="shared" si="60"/>
        <v>16553</v>
      </c>
      <c r="H304" s="18">
        <f t="shared" si="60"/>
        <v>0</v>
      </c>
      <c r="I304" s="18">
        <f t="shared" si="60"/>
        <v>15000</v>
      </c>
      <c r="J304" s="18">
        <f>SUM(J305:J310)</f>
        <v>15000</v>
      </c>
      <c r="K304" s="18">
        <f t="shared" si="60"/>
        <v>1973.2200000000003</v>
      </c>
      <c r="L304" s="18">
        <f t="shared" si="60"/>
        <v>15000</v>
      </c>
      <c r="M304" s="19">
        <f t="shared" si="54"/>
        <v>1.1035333333333333</v>
      </c>
      <c r="N304" s="20">
        <f t="shared" si="55"/>
        <v>1.1035333333333333</v>
      </c>
    </row>
    <row r="305" spans="1:14" ht="24">
      <c r="A305" s="21"/>
      <c r="B305" s="22"/>
      <c r="C305" s="23">
        <v>4210</v>
      </c>
      <c r="D305" s="24" t="s">
        <v>26</v>
      </c>
      <c r="E305" s="25">
        <v>4700</v>
      </c>
      <c r="F305" s="25">
        <v>2058</v>
      </c>
      <c r="G305" s="25">
        <v>2058</v>
      </c>
      <c r="H305" s="25"/>
      <c r="I305" s="25">
        <v>4700</v>
      </c>
      <c r="J305" s="25">
        <v>4700</v>
      </c>
      <c r="K305" s="25">
        <v>1166.4100000000001</v>
      </c>
      <c r="L305" s="25">
        <v>4700</v>
      </c>
      <c r="M305" s="27">
        <f t="shared" ref="M305:M367" si="61">IF(I305=0,0,F305/I305)</f>
        <v>0.43787234042553191</v>
      </c>
      <c r="N305" s="28">
        <f t="shared" ref="N305:N367" si="62">IF(L305=0,0,F305/L305)</f>
        <v>0.43787234042553191</v>
      </c>
    </row>
    <row r="306" spans="1:14" ht="24">
      <c r="A306" s="21"/>
      <c r="B306" s="22"/>
      <c r="C306" s="23">
        <v>4300</v>
      </c>
      <c r="D306" s="24" t="s">
        <v>15</v>
      </c>
      <c r="E306" s="25">
        <v>1000</v>
      </c>
      <c r="F306" s="25">
        <v>4800</v>
      </c>
      <c r="G306" s="25">
        <v>4800</v>
      </c>
      <c r="H306" s="25"/>
      <c r="I306" s="25">
        <v>1000</v>
      </c>
      <c r="J306" s="25">
        <v>1000</v>
      </c>
      <c r="K306" s="25">
        <v>0</v>
      </c>
      <c r="L306" s="25">
        <v>1000</v>
      </c>
      <c r="M306" s="27">
        <f t="shared" si="61"/>
        <v>4.8</v>
      </c>
      <c r="N306" s="28">
        <f t="shared" si="62"/>
        <v>4.8</v>
      </c>
    </row>
    <row r="307" spans="1:14" ht="24">
      <c r="A307" s="21"/>
      <c r="B307" s="22"/>
      <c r="C307" s="23">
        <v>4410</v>
      </c>
      <c r="D307" s="24" t="s">
        <v>33</v>
      </c>
      <c r="E307" s="25">
        <v>1200</v>
      </c>
      <c r="F307" s="25">
        <v>1300</v>
      </c>
      <c r="G307" s="25">
        <v>1300</v>
      </c>
      <c r="H307" s="25"/>
      <c r="I307" s="25">
        <v>1200</v>
      </c>
      <c r="J307" s="25">
        <v>1200</v>
      </c>
      <c r="K307" s="25">
        <v>75.209999999999994</v>
      </c>
      <c r="L307" s="25">
        <v>1200</v>
      </c>
      <c r="M307" s="27">
        <f t="shared" si="61"/>
        <v>1.0833333333333333</v>
      </c>
      <c r="N307" s="28">
        <f t="shared" si="62"/>
        <v>1.0833333333333333</v>
      </c>
    </row>
    <row r="308" spans="1:14" ht="36">
      <c r="A308" s="21"/>
      <c r="B308" s="22"/>
      <c r="C308" s="23">
        <v>4700</v>
      </c>
      <c r="D308" s="24" t="s">
        <v>59</v>
      </c>
      <c r="E308" s="25">
        <v>6500</v>
      </c>
      <c r="F308" s="25">
        <v>7600</v>
      </c>
      <c r="G308" s="25">
        <v>7600</v>
      </c>
      <c r="H308" s="25"/>
      <c r="I308" s="25">
        <v>6500</v>
      </c>
      <c r="J308" s="25">
        <v>6500</v>
      </c>
      <c r="K308" s="25">
        <v>360</v>
      </c>
      <c r="L308" s="25">
        <v>6500</v>
      </c>
      <c r="M308" s="27">
        <f t="shared" si="61"/>
        <v>1.1692307692307693</v>
      </c>
      <c r="N308" s="28">
        <f t="shared" si="62"/>
        <v>1.1692307692307693</v>
      </c>
    </row>
    <row r="309" spans="1:14" ht="60">
      <c r="A309" s="21"/>
      <c r="B309" s="22"/>
      <c r="C309" s="23">
        <v>4740</v>
      </c>
      <c r="D309" s="24" t="s">
        <v>62</v>
      </c>
      <c r="E309" s="25">
        <v>1442</v>
      </c>
      <c r="F309" s="25">
        <v>500</v>
      </c>
      <c r="G309" s="25">
        <v>500</v>
      </c>
      <c r="H309" s="25"/>
      <c r="I309" s="25">
        <v>1442</v>
      </c>
      <c r="J309" s="25">
        <v>1442</v>
      </c>
      <c r="K309" s="25">
        <v>276.60000000000002</v>
      </c>
      <c r="L309" s="25">
        <v>1442</v>
      </c>
      <c r="M309" s="27">
        <f t="shared" si="61"/>
        <v>0.34674063800277394</v>
      </c>
      <c r="N309" s="28">
        <f t="shared" si="62"/>
        <v>0.34674063800277394</v>
      </c>
    </row>
    <row r="310" spans="1:14" ht="36">
      <c r="A310" s="21"/>
      <c r="B310" s="22"/>
      <c r="C310" s="23">
        <v>4750</v>
      </c>
      <c r="D310" s="24" t="s">
        <v>56</v>
      </c>
      <c r="E310" s="25">
        <v>158</v>
      </c>
      <c r="F310" s="25">
        <v>295</v>
      </c>
      <c r="G310" s="25">
        <v>295</v>
      </c>
      <c r="H310" s="25"/>
      <c r="I310" s="25">
        <v>158</v>
      </c>
      <c r="J310" s="25">
        <v>158</v>
      </c>
      <c r="K310" s="25">
        <v>95</v>
      </c>
      <c r="L310" s="25">
        <v>158</v>
      </c>
      <c r="M310" s="27">
        <f t="shared" si="61"/>
        <v>1.8670886075949367</v>
      </c>
      <c r="N310" s="28">
        <f t="shared" si="62"/>
        <v>1.8670886075949367</v>
      </c>
    </row>
    <row r="311" spans="1:14">
      <c r="A311" s="21"/>
      <c r="B311" s="15" t="s">
        <v>100</v>
      </c>
      <c r="C311" s="23"/>
      <c r="D311" s="17" t="s">
        <v>101</v>
      </c>
      <c r="E311" s="18">
        <f>SUM(E312:E322)</f>
        <v>104801</v>
      </c>
      <c r="F311" s="18">
        <f t="shared" ref="F311:L311" si="63">SUM(F312:F322)</f>
        <v>102963</v>
      </c>
      <c r="G311" s="18">
        <f t="shared" si="63"/>
        <v>102963</v>
      </c>
      <c r="H311" s="18">
        <f t="shared" si="63"/>
        <v>0</v>
      </c>
      <c r="I311" s="18">
        <f t="shared" si="63"/>
        <v>99000</v>
      </c>
      <c r="J311" s="18">
        <f>SUM(J312:J322)</f>
        <v>104801</v>
      </c>
      <c r="K311" s="18">
        <f t="shared" si="63"/>
        <v>82665.38</v>
      </c>
      <c r="L311" s="18">
        <f t="shared" si="63"/>
        <v>104801</v>
      </c>
      <c r="M311" s="19">
        <f t="shared" si="61"/>
        <v>1.0400303030303031</v>
      </c>
      <c r="N311" s="20">
        <f t="shared" si="62"/>
        <v>0.98246199940840262</v>
      </c>
    </row>
    <row r="312" spans="1:14" ht="24">
      <c r="A312" s="21"/>
      <c r="B312" s="22"/>
      <c r="C312" s="23">
        <v>4010</v>
      </c>
      <c r="D312" s="24" t="s">
        <v>21</v>
      </c>
      <c r="E312" s="25">
        <v>70050</v>
      </c>
      <c r="F312" s="25">
        <v>71810</v>
      </c>
      <c r="G312" s="25">
        <v>71810</v>
      </c>
      <c r="H312" s="25"/>
      <c r="I312" s="25">
        <v>70050</v>
      </c>
      <c r="J312" s="25">
        <v>70050</v>
      </c>
      <c r="K312" s="25">
        <v>55173.16</v>
      </c>
      <c r="L312" s="25">
        <v>70050</v>
      </c>
      <c r="M312" s="27">
        <f t="shared" si="61"/>
        <v>1.0251249107780156</v>
      </c>
      <c r="N312" s="28">
        <f t="shared" si="62"/>
        <v>1.0251249107780156</v>
      </c>
    </row>
    <row r="313" spans="1:14" ht="24">
      <c r="A313" s="21"/>
      <c r="B313" s="22"/>
      <c r="C313" s="23">
        <v>4040</v>
      </c>
      <c r="D313" s="24" t="s">
        <v>22</v>
      </c>
      <c r="E313" s="25">
        <v>4699</v>
      </c>
      <c r="F313" s="25">
        <v>5539</v>
      </c>
      <c r="G313" s="25">
        <v>5539</v>
      </c>
      <c r="H313" s="25"/>
      <c r="I313" s="25">
        <v>4750</v>
      </c>
      <c r="J313" s="25">
        <v>4699</v>
      </c>
      <c r="K313" s="25">
        <v>4698.5200000000004</v>
      </c>
      <c r="L313" s="25">
        <v>4699</v>
      </c>
      <c r="M313" s="27">
        <f t="shared" si="61"/>
        <v>1.1661052631578948</v>
      </c>
      <c r="N313" s="28">
        <f t="shared" si="62"/>
        <v>1.1787614386039582</v>
      </c>
    </row>
    <row r="314" spans="1:14" ht="36">
      <c r="A314" s="21"/>
      <c r="B314" s="22"/>
      <c r="C314" s="23">
        <v>4110</v>
      </c>
      <c r="D314" s="24" t="s">
        <v>23</v>
      </c>
      <c r="E314" s="25">
        <v>10400</v>
      </c>
      <c r="F314" s="25">
        <v>11819</v>
      </c>
      <c r="G314" s="25">
        <v>11819</v>
      </c>
      <c r="H314" s="25"/>
      <c r="I314" s="25">
        <v>10400</v>
      </c>
      <c r="J314" s="25">
        <v>10400</v>
      </c>
      <c r="K314" s="25">
        <v>7602.34</v>
      </c>
      <c r="L314" s="25">
        <v>10400</v>
      </c>
      <c r="M314" s="27">
        <f t="shared" si="61"/>
        <v>1.1364423076923076</v>
      </c>
      <c r="N314" s="28">
        <f t="shared" si="62"/>
        <v>1.1364423076923076</v>
      </c>
    </row>
    <row r="315" spans="1:14" ht="24">
      <c r="A315" s="21"/>
      <c r="B315" s="22"/>
      <c r="C315" s="23">
        <v>4120</v>
      </c>
      <c r="D315" s="24" t="s">
        <v>24</v>
      </c>
      <c r="E315" s="25">
        <v>1800</v>
      </c>
      <c r="F315" s="25">
        <v>1895</v>
      </c>
      <c r="G315" s="25">
        <v>1895</v>
      </c>
      <c r="H315" s="25"/>
      <c r="I315" s="25">
        <v>1800</v>
      </c>
      <c r="J315" s="25">
        <v>1800</v>
      </c>
      <c r="K315" s="25">
        <v>1201.74</v>
      </c>
      <c r="L315" s="25">
        <v>1800</v>
      </c>
      <c r="M315" s="27">
        <f t="shared" si="61"/>
        <v>1.0527777777777778</v>
      </c>
      <c r="N315" s="28">
        <f t="shared" si="62"/>
        <v>1.0527777777777778</v>
      </c>
    </row>
    <row r="316" spans="1:14" ht="24">
      <c r="A316" s="21"/>
      <c r="B316" s="22"/>
      <c r="C316" s="23">
        <v>4210</v>
      </c>
      <c r="D316" s="41" t="s">
        <v>26</v>
      </c>
      <c r="E316" s="25">
        <v>2820</v>
      </c>
      <c r="F316" s="25">
        <v>3950</v>
      </c>
      <c r="G316" s="25">
        <v>3950</v>
      </c>
      <c r="H316" s="25"/>
      <c r="I316" s="25">
        <v>2769</v>
      </c>
      <c r="J316" s="25">
        <v>2820</v>
      </c>
      <c r="K316" s="25">
        <v>1080.48</v>
      </c>
      <c r="L316" s="25">
        <v>2820</v>
      </c>
      <c r="M316" s="27">
        <f t="shared" si="61"/>
        <v>1.4265077645359336</v>
      </c>
      <c r="N316" s="28">
        <f t="shared" si="62"/>
        <v>1.4007092198581561</v>
      </c>
    </row>
    <row r="317" spans="1:14">
      <c r="A317" s="21"/>
      <c r="B317" s="22"/>
      <c r="C317" s="23">
        <v>4260</v>
      </c>
      <c r="D317" s="24" t="s">
        <v>31</v>
      </c>
      <c r="E317" s="25">
        <v>2500</v>
      </c>
      <c r="F317" s="25">
        <v>3000</v>
      </c>
      <c r="G317" s="25">
        <v>3000</v>
      </c>
      <c r="H317" s="25"/>
      <c r="I317" s="25">
        <v>2500</v>
      </c>
      <c r="J317" s="25">
        <v>2500</v>
      </c>
      <c r="K317" s="25">
        <v>1614.61</v>
      </c>
      <c r="L317" s="25">
        <v>2500</v>
      </c>
      <c r="M317" s="27">
        <f t="shared" si="61"/>
        <v>1.2</v>
      </c>
      <c r="N317" s="28">
        <f t="shared" si="62"/>
        <v>1.2</v>
      </c>
    </row>
    <row r="318" spans="1:14" ht="24">
      <c r="A318" s="21"/>
      <c r="B318" s="22"/>
      <c r="C318" s="23">
        <v>4270</v>
      </c>
      <c r="D318" s="24" t="s">
        <v>46</v>
      </c>
      <c r="E318" s="25">
        <v>226</v>
      </c>
      <c r="F318" s="25"/>
      <c r="G318" s="25"/>
      <c r="H318" s="25"/>
      <c r="I318" s="25"/>
      <c r="J318" s="25">
        <v>226</v>
      </c>
      <c r="K318" s="25">
        <v>225.7</v>
      </c>
      <c r="L318" s="25">
        <v>226</v>
      </c>
      <c r="M318" s="27">
        <f t="shared" si="61"/>
        <v>0</v>
      </c>
      <c r="N318" s="28">
        <f t="shared" si="62"/>
        <v>0</v>
      </c>
    </row>
    <row r="319" spans="1:14" ht="24">
      <c r="A319" s="21"/>
      <c r="B319" s="22"/>
      <c r="C319" s="23">
        <v>4280</v>
      </c>
      <c r="D319" s="24" t="s">
        <v>27</v>
      </c>
      <c r="E319" s="25">
        <v>100</v>
      </c>
      <c r="F319" s="25">
        <v>100</v>
      </c>
      <c r="G319" s="25">
        <v>100</v>
      </c>
      <c r="H319" s="25"/>
      <c r="I319" s="25">
        <v>100</v>
      </c>
      <c r="J319" s="25">
        <v>100</v>
      </c>
      <c r="K319" s="25">
        <v>96.45</v>
      </c>
      <c r="L319" s="25">
        <v>100</v>
      </c>
      <c r="M319" s="27">
        <f t="shared" si="61"/>
        <v>1</v>
      </c>
      <c r="N319" s="28">
        <f t="shared" si="62"/>
        <v>1</v>
      </c>
    </row>
    <row r="320" spans="1:14" ht="24">
      <c r="A320" s="21"/>
      <c r="B320" s="22"/>
      <c r="C320" s="23">
        <v>4300</v>
      </c>
      <c r="D320" s="24" t="s">
        <v>15</v>
      </c>
      <c r="E320" s="25">
        <v>3000</v>
      </c>
      <c r="F320" s="25">
        <v>4850</v>
      </c>
      <c r="G320" s="25">
        <v>4850</v>
      </c>
      <c r="H320" s="25"/>
      <c r="I320" s="25">
        <v>3000</v>
      </c>
      <c r="J320" s="25">
        <v>3000</v>
      </c>
      <c r="K320" s="25">
        <v>1766.38</v>
      </c>
      <c r="L320" s="25">
        <v>3000</v>
      </c>
      <c r="M320" s="27">
        <f t="shared" si="61"/>
        <v>1.6166666666666667</v>
      </c>
      <c r="N320" s="28">
        <f t="shared" si="62"/>
        <v>1.6166666666666667</v>
      </c>
    </row>
    <row r="321" spans="1:14">
      <c r="A321" s="21"/>
      <c r="B321" s="22"/>
      <c r="C321" s="23">
        <v>4440</v>
      </c>
      <c r="D321" s="24" t="s">
        <v>87</v>
      </c>
      <c r="E321" s="25">
        <v>3833</v>
      </c>
      <c r="F321" s="25"/>
      <c r="G321" s="25"/>
      <c r="H321" s="25"/>
      <c r="I321" s="25">
        <v>3631</v>
      </c>
      <c r="J321" s="25">
        <v>3833</v>
      </c>
      <c r="K321" s="25">
        <v>3833</v>
      </c>
      <c r="L321" s="25">
        <v>3833</v>
      </c>
      <c r="M321" s="27">
        <f t="shared" si="61"/>
        <v>0</v>
      </c>
      <c r="N321" s="28">
        <f t="shared" si="62"/>
        <v>0</v>
      </c>
    </row>
    <row r="322" spans="1:14" ht="36">
      <c r="A322" s="21"/>
      <c r="B322" s="22"/>
      <c r="C322" s="23">
        <v>6060</v>
      </c>
      <c r="D322" s="24" t="s">
        <v>34</v>
      </c>
      <c r="E322" s="25">
        <v>5373</v>
      </c>
      <c r="F322" s="25"/>
      <c r="G322" s="25"/>
      <c r="H322" s="25"/>
      <c r="I322" s="25"/>
      <c r="J322" s="25">
        <v>5373</v>
      </c>
      <c r="K322" s="25">
        <v>5373</v>
      </c>
      <c r="L322" s="25">
        <v>5373</v>
      </c>
      <c r="M322" s="27">
        <f t="shared" si="61"/>
        <v>0</v>
      </c>
      <c r="N322" s="28">
        <f t="shared" si="62"/>
        <v>0</v>
      </c>
    </row>
    <row r="323" spans="1:14">
      <c r="A323" s="21"/>
      <c r="B323" s="15" t="s">
        <v>102</v>
      </c>
      <c r="C323" s="23"/>
      <c r="D323" s="42" t="s">
        <v>63</v>
      </c>
      <c r="E323" s="39">
        <f t="shared" ref="E323:L323" si="64">SUM(E324:E327)</f>
        <v>298611</v>
      </c>
      <c r="F323" s="39">
        <f t="shared" si="64"/>
        <v>25288</v>
      </c>
      <c r="G323" s="39">
        <f t="shared" si="64"/>
        <v>25288</v>
      </c>
      <c r="H323" s="39">
        <f t="shared" si="64"/>
        <v>0</v>
      </c>
      <c r="I323" s="39">
        <f t="shared" si="64"/>
        <v>53555</v>
      </c>
      <c r="J323" s="39">
        <f t="shared" si="64"/>
        <v>298611</v>
      </c>
      <c r="K323" s="39">
        <f t="shared" si="64"/>
        <v>27769</v>
      </c>
      <c r="L323" s="39">
        <f t="shared" si="64"/>
        <v>154437</v>
      </c>
      <c r="M323" s="19">
        <f t="shared" si="61"/>
        <v>0.47218747082438617</v>
      </c>
      <c r="N323" s="20">
        <f t="shared" si="62"/>
        <v>0.16374314445372548</v>
      </c>
    </row>
    <row r="324" spans="1:14">
      <c r="A324" s="21"/>
      <c r="B324" s="15"/>
      <c r="C324" s="23">
        <v>3240</v>
      </c>
      <c r="D324" s="24" t="s">
        <v>103</v>
      </c>
      <c r="E324" s="25">
        <v>5488</v>
      </c>
      <c r="F324" s="25">
        <v>5488</v>
      </c>
      <c r="G324" s="25">
        <v>5488</v>
      </c>
      <c r="H324" s="25"/>
      <c r="I324" s="25">
        <v>5219</v>
      </c>
      <c r="J324" s="25">
        <v>5488</v>
      </c>
      <c r="K324" s="25">
        <v>5488</v>
      </c>
      <c r="L324" s="25">
        <v>5488</v>
      </c>
      <c r="M324" s="27">
        <f t="shared" si="61"/>
        <v>1.0515424410806669</v>
      </c>
      <c r="N324" s="28">
        <f t="shared" si="62"/>
        <v>1</v>
      </c>
    </row>
    <row r="325" spans="1:14" s="1" customFormat="1" ht="24">
      <c r="A325" s="21"/>
      <c r="B325" s="15"/>
      <c r="C325" s="23">
        <v>4170</v>
      </c>
      <c r="D325" s="24" t="s">
        <v>25</v>
      </c>
      <c r="E325" s="25">
        <v>132</v>
      </c>
      <c r="F325" s="25"/>
      <c r="G325" s="25"/>
      <c r="H325" s="25"/>
      <c r="I325" s="25"/>
      <c r="J325" s="25">
        <v>132</v>
      </c>
      <c r="K325" s="25">
        <v>0</v>
      </c>
      <c r="L325" s="25"/>
      <c r="M325" s="27">
        <f t="shared" si="61"/>
        <v>0</v>
      </c>
      <c r="N325" s="28">
        <f t="shared" si="62"/>
        <v>0</v>
      </c>
    </row>
    <row r="326" spans="1:14" ht="24">
      <c r="A326" s="21"/>
      <c r="B326" s="15"/>
      <c r="C326" s="23">
        <v>4300</v>
      </c>
      <c r="D326" s="24" t="s">
        <v>15</v>
      </c>
      <c r="E326" s="25">
        <v>270710</v>
      </c>
      <c r="F326" s="25"/>
      <c r="G326" s="25"/>
      <c r="H326" s="25"/>
      <c r="I326" s="25">
        <v>26055</v>
      </c>
      <c r="J326" s="25">
        <v>270710</v>
      </c>
      <c r="K326" s="25">
        <v>0</v>
      </c>
      <c r="L326" s="25">
        <v>126668</v>
      </c>
      <c r="M326" s="27">
        <f t="shared" si="61"/>
        <v>0</v>
      </c>
      <c r="N326" s="28">
        <f t="shared" si="62"/>
        <v>0</v>
      </c>
    </row>
    <row r="327" spans="1:14" s="1" customFormat="1" ht="36">
      <c r="A327" s="21"/>
      <c r="B327" s="22"/>
      <c r="C327" s="23">
        <v>4440</v>
      </c>
      <c r="D327" s="24" t="s">
        <v>201</v>
      </c>
      <c r="E327" s="25">
        <v>22281</v>
      </c>
      <c r="F327" s="25">
        <v>19800</v>
      </c>
      <c r="G327" s="25">
        <v>19800</v>
      </c>
      <c r="H327" s="25"/>
      <c r="I327" s="25">
        <v>22281</v>
      </c>
      <c r="J327" s="25">
        <v>22281</v>
      </c>
      <c r="K327" s="25">
        <v>22281</v>
      </c>
      <c r="L327" s="25">
        <v>22281</v>
      </c>
      <c r="M327" s="27">
        <f t="shared" si="61"/>
        <v>0.88864952201427228</v>
      </c>
      <c r="N327" s="28">
        <f t="shared" si="62"/>
        <v>0.88864952201427228</v>
      </c>
    </row>
    <row r="328" spans="1:14" s="1" customFormat="1">
      <c r="A328" s="14" t="s">
        <v>104</v>
      </c>
      <c r="B328" s="15"/>
      <c r="C328" s="31"/>
      <c r="D328" s="17" t="s">
        <v>105</v>
      </c>
      <c r="E328" s="18">
        <f t="shared" ref="E328:L328" si="65">E329+E331</f>
        <v>52000</v>
      </c>
      <c r="F328" s="18">
        <f t="shared" si="65"/>
        <v>47000</v>
      </c>
      <c r="G328" s="18">
        <f t="shared" si="65"/>
        <v>47000</v>
      </c>
      <c r="H328" s="18">
        <f t="shared" si="65"/>
        <v>0</v>
      </c>
      <c r="I328" s="18">
        <f t="shared" si="65"/>
        <v>52000</v>
      </c>
      <c r="J328" s="18">
        <f t="shared" si="65"/>
        <v>52000</v>
      </c>
      <c r="K328" s="18">
        <f t="shared" si="65"/>
        <v>23110.510000000002</v>
      </c>
      <c r="L328" s="18">
        <f t="shared" si="65"/>
        <v>52000</v>
      </c>
      <c r="M328" s="19">
        <f t="shared" si="61"/>
        <v>0.90384615384615385</v>
      </c>
      <c r="N328" s="20">
        <f t="shared" si="62"/>
        <v>0.90384615384615385</v>
      </c>
    </row>
    <row r="329" spans="1:14">
      <c r="A329" s="21"/>
      <c r="B329" s="15" t="s">
        <v>106</v>
      </c>
      <c r="C329" s="16"/>
      <c r="D329" s="17" t="s">
        <v>107</v>
      </c>
      <c r="E329" s="18">
        <f t="shared" ref="E329:L329" si="66">E330</f>
        <v>2000</v>
      </c>
      <c r="F329" s="18">
        <f t="shared" si="66"/>
        <v>2000</v>
      </c>
      <c r="G329" s="18">
        <f t="shared" si="66"/>
        <v>2000</v>
      </c>
      <c r="H329" s="18">
        <f t="shared" si="66"/>
        <v>0</v>
      </c>
      <c r="I329" s="18">
        <f t="shared" si="66"/>
        <v>2000</v>
      </c>
      <c r="J329" s="18">
        <f t="shared" si="66"/>
        <v>2000</v>
      </c>
      <c r="K329" s="18">
        <f t="shared" si="66"/>
        <v>960</v>
      </c>
      <c r="L329" s="18">
        <f t="shared" si="66"/>
        <v>2000</v>
      </c>
      <c r="M329" s="19">
        <f t="shared" si="61"/>
        <v>1</v>
      </c>
      <c r="N329" s="20">
        <f t="shared" si="62"/>
        <v>1</v>
      </c>
    </row>
    <row r="330" spans="1:14" ht="24">
      <c r="A330" s="14"/>
      <c r="B330" s="22"/>
      <c r="C330" s="23">
        <v>4300</v>
      </c>
      <c r="D330" s="41" t="s">
        <v>15</v>
      </c>
      <c r="E330" s="25">
        <v>2000</v>
      </c>
      <c r="F330" s="25">
        <v>2000</v>
      </c>
      <c r="G330" s="25">
        <v>2000</v>
      </c>
      <c r="H330" s="25"/>
      <c r="I330" s="25">
        <v>2000</v>
      </c>
      <c r="J330" s="25">
        <v>2000</v>
      </c>
      <c r="K330" s="25">
        <v>960</v>
      </c>
      <c r="L330" s="25">
        <v>2000</v>
      </c>
      <c r="M330" s="27">
        <f t="shared" si="61"/>
        <v>1</v>
      </c>
      <c r="N330" s="28">
        <f t="shared" si="62"/>
        <v>1</v>
      </c>
    </row>
    <row r="331" spans="1:14" ht="24">
      <c r="A331" s="32"/>
      <c r="B331" s="33">
        <v>85154</v>
      </c>
      <c r="C331" s="33"/>
      <c r="D331" s="35" t="s">
        <v>108</v>
      </c>
      <c r="E331" s="18">
        <f t="shared" ref="E331:L331" si="67">E332+E334+E333+E335</f>
        <v>50000</v>
      </c>
      <c r="F331" s="18">
        <f t="shared" si="67"/>
        <v>45000</v>
      </c>
      <c r="G331" s="18">
        <f t="shared" si="67"/>
        <v>45000</v>
      </c>
      <c r="H331" s="18">
        <f t="shared" si="67"/>
        <v>0</v>
      </c>
      <c r="I331" s="18">
        <f t="shared" si="67"/>
        <v>50000</v>
      </c>
      <c r="J331" s="18">
        <f t="shared" si="67"/>
        <v>50000</v>
      </c>
      <c r="K331" s="18">
        <f t="shared" si="67"/>
        <v>22150.510000000002</v>
      </c>
      <c r="L331" s="18">
        <f t="shared" si="67"/>
        <v>50000</v>
      </c>
      <c r="M331" s="19">
        <f t="shared" si="61"/>
        <v>0.9</v>
      </c>
      <c r="N331" s="20">
        <f t="shared" si="62"/>
        <v>0.9</v>
      </c>
    </row>
    <row r="332" spans="1:14" ht="24">
      <c r="A332" s="14"/>
      <c r="B332" s="22"/>
      <c r="C332" s="23">
        <v>3030</v>
      </c>
      <c r="D332" s="24" t="s">
        <v>58</v>
      </c>
      <c r="E332" s="25">
        <v>5000</v>
      </c>
      <c r="F332" s="25">
        <v>6000</v>
      </c>
      <c r="G332" s="25">
        <v>6000</v>
      </c>
      <c r="H332" s="25"/>
      <c r="I332" s="25">
        <v>5000</v>
      </c>
      <c r="J332" s="25">
        <v>5000</v>
      </c>
      <c r="K332" s="25">
        <v>1103</v>
      </c>
      <c r="L332" s="25">
        <v>5000</v>
      </c>
      <c r="M332" s="27">
        <f t="shared" si="61"/>
        <v>1.2</v>
      </c>
      <c r="N332" s="28">
        <f t="shared" si="62"/>
        <v>1.2</v>
      </c>
    </row>
    <row r="333" spans="1:14" ht="24">
      <c r="A333" s="14"/>
      <c r="B333" s="22"/>
      <c r="C333" s="23">
        <v>4170</v>
      </c>
      <c r="D333" s="24" t="s">
        <v>25</v>
      </c>
      <c r="E333" s="25">
        <v>2000</v>
      </c>
      <c r="F333" s="25">
        <v>2000</v>
      </c>
      <c r="G333" s="25">
        <v>2000</v>
      </c>
      <c r="H333" s="25"/>
      <c r="I333" s="25">
        <v>2000</v>
      </c>
      <c r="J333" s="25">
        <v>2000</v>
      </c>
      <c r="K333" s="25">
        <v>940</v>
      </c>
      <c r="L333" s="25">
        <v>2000</v>
      </c>
      <c r="M333" s="27">
        <f t="shared" si="61"/>
        <v>1</v>
      </c>
      <c r="N333" s="28">
        <f t="shared" si="62"/>
        <v>1</v>
      </c>
    </row>
    <row r="334" spans="1:14" ht="24">
      <c r="A334" s="21"/>
      <c r="B334" s="22"/>
      <c r="C334" s="23">
        <v>4210</v>
      </c>
      <c r="D334" s="24" t="s">
        <v>26</v>
      </c>
      <c r="E334" s="25">
        <v>16000</v>
      </c>
      <c r="F334" s="25">
        <v>2200</v>
      </c>
      <c r="G334" s="25">
        <v>2200</v>
      </c>
      <c r="H334" s="25"/>
      <c r="I334" s="25">
        <v>16000</v>
      </c>
      <c r="J334" s="25">
        <v>16000</v>
      </c>
      <c r="K334" s="25">
        <v>3439.36</v>
      </c>
      <c r="L334" s="25">
        <v>16000</v>
      </c>
      <c r="M334" s="27">
        <f t="shared" si="61"/>
        <v>0.13750000000000001</v>
      </c>
      <c r="N334" s="28">
        <f t="shared" si="62"/>
        <v>0.13750000000000001</v>
      </c>
    </row>
    <row r="335" spans="1:14" ht="24">
      <c r="A335" s="21"/>
      <c r="B335" s="22"/>
      <c r="C335" s="23">
        <v>4300</v>
      </c>
      <c r="D335" s="24" t="s">
        <v>15</v>
      </c>
      <c r="E335" s="25">
        <v>27000</v>
      </c>
      <c r="F335" s="25">
        <v>34800</v>
      </c>
      <c r="G335" s="25">
        <v>34800</v>
      </c>
      <c r="H335" s="25"/>
      <c r="I335" s="25">
        <v>27000</v>
      </c>
      <c r="J335" s="25">
        <v>27000</v>
      </c>
      <c r="K335" s="25">
        <v>16668.150000000001</v>
      </c>
      <c r="L335" s="25">
        <v>27000</v>
      </c>
      <c r="M335" s="27">
        <f t="shared" si="61"/>
        <v>1.288888888888889</v>
      </c>
      <c r="N335" s="28">
        <f t="shared" si="62"/>
        <v>1.288888888888889</v>
      </c>
    </row>
    <row r="336" spans="1:14">
      <c r="A336" s="14" t="s">
        <v>109</v>
      </c>
      <c r="B336" s="22"/>
      <c r="C336" s="23"/>
      <c r="D336" s="17" t="s">
        <v>110</v>
      </c>
      <c r="E336" s="18">
        <f t="shared" ref="E336:L336" si="68">E337+E339+E351+E353+E357+E361+E395+E397+E359</f>
        <v>1597160</v>
      </c>
      <c r="F336" s="18">
        <f t="shared" si="68"/>
        <v>1572050</v>
      </c>
      <c r="G336" s="18">
        <f t="shared" si="68"/>
        <v>603450</v>
      </c>
      <c r="H336" s="18">
        <f t="shared" si="68"/>
        <v>968600</v>
      </c>
      <c r="I336" s="18">
        <f t="shared" si="68"/>
        <v>1701500</v>
      </c>
      <c r="J336" s="18">
        <f t="shared" si="68"/>
        <v>1597160</v>
      </c>
      <c r="K336" s="18">
        <f t="shared" si="68"/>
        <v>1112607.1100000001</v>
      </c>
      <c r="L336" s="18">
        <f t="shared" si="68"/>
        <v>1602160</v>
      </c>
      <c r="M336" s="19">
        <f t="shared" si="61"/>
        <v>0.92392007052600644</v>
      </c>
      <c r="N336" s="20">
        <f t="shared" si="62"/>
        <v>0.98120662106156686</v>
      </c>
    </row>
    <row r="337" spans="1:14" ht="24">
      <c r="A337" s="21"/>
      <c r="B337" s="15" t="s">
        <v>111</v>
      </c>
      <c r="C337" s="23"/>
      <c r="D337" s="17" t="s">
        <v>112</v>
      </c>
      <c r="E337" s="18">
        <f>E338</f>
        <v>15000</v>
      </c>
      <c r="F337" s="18">
        <f t="shared" ref="F337:N337" si="69">F338</f>
        <v>20000</v>
      </c>
      <c r="G337" s="18">
        <f t="shared" si="69"/>
        <v>20000</v>
      </c>
      <c r="H337" s="18">
        <f t="shared" si="69"/>
        <v>0</v>
      </c>
      <c r="I337" s="18">
        <f t="shared" si="69"/>
        <v>15000</v>
      </c>
      <c r="J337" s="18">
        <f t="shared" si="69"/>
        <v>15000</v>
      </c>
      <c r="K337" s="18">
        <f t="shared" si="69"/>
        <v>3385.75</v>
      </c>
      <c r="L337" s="18">
        <f t="shared" si="69"/>
        <v>15000</v>
      </c>
      <c r="M337" s="18">
        <f t="shared" si="69"/>
        <v>1.3333333333333333</v>
      </c>
      <c r="N337" s="18">
        <f t="shared" si="69"/>
        <v>1.3333333333333333</v>
      </c>
    </row>
    <row r="338" spans="1:14" ht="60">
      <c r="A338" s="21"/>
      <c r="B338" s="22"/>
      <c r="C338" s="23">
        <v>4330</v>
      </c>
      <c r="D338" s="24" t="s">
        <v>113</v>
      </c>
      <c r="E338" s="25">
        <v>15000</v>
      </c>
      <c r="F338" s="25">
        <v>20000</v>
      </c>
      <c r="G338" s="25">
        <v>20000</v>
      </c>
      <c r="H338" s="25"/>
      <c r="I338" s="25">
        <v>15000</v>
      </c>
      <c r="J338" s="25">
        <v>15000</v>
      </c>
      <c r="K338" s="25">
        <v>3385.75</v>
      </c>
      <c r="L338" s="25">
        <v>15000</v>
      </c>
      <c r="M338" s="27">
        <f t="shared" si="61"/>
        <v>1.3333333333333333</v>
      </c>
      <c r="N338" s="28">
        <f t="shared" si="62"/>
        <v>1.3333333333333333</v>
      </c>
    </row>
    <row r="339" spans="1:14" ht="84">
      <c r="A339" s="21"/>
      <c r="B339" s="15" t="s">
        <v>114</v>
      </c>
      <c r="C339" s="30"/>
      <c r="D339" s="17" t="s">
        <v>168</v>
      </c>
      <c r="E339" s="18">
        <f>SUM(E340:E350)</f>
        <v>868000</v>
      </c>
      <c r="F339" s="18">
        <f t="shared" ref="F339:L339" si="70">SUM(F340:F350)</f>
        <v>967000</v>
      </c>
      <c r="G339" s="18">
        <f t="shared" si="70"/>
        <v>0</v>
      </c>
      <c r="H339" s="18">
        <f t="shared" si="70"/>
        <v>967000</v>
      </c>
      <c r="I339" s="18">
        <f t="shared" si="70"/>
        <v>1074000</v>
      </c>
      <c r="J339" s="18">
        <f>SUM(J340:J350)</f>
        <v>868000</v>
      </c>
      <c r="K339" s="18">
        <f t="shared" si="70"/>
        <v>666801.14</v>
      </c>
      <c r="L339" s="18">
        <f t="shared" si="70"/>
        <v>868000</v>
      </c>
      <c r="M339" s="19">
        <f t="shared" si="61"/>
        <v>0.9003724394785847</v>
      </c>
      <c r="N339" s="20">
        <f t="shared" si="62"/>
        <v>1.1140552995391706</v>
      </c>
    </row>
    <row r="340" spans="1:14" s="1" customFormat="1">
      <c r="A340" s="21"/>
      <c r="B340" s="15"/>
      <c r="C340" s="23">
        <v>3110</v>
      </c>
      <c r="D340" s="24" t="s">
        <v>115</v>
      </c>
      <c r="E340" s="25">
        <v>840000</v>
      </c>
      <c r="F340" s="25">
        <v>938000</v>
      </c>
      <c r="G340" s="25"/>
      <c r="H340" s="25">
        <v>938000</v>
      </c>
      <c r="I340" s="25">
        <v>1040000</v>
      </c>
      <c r="J340" s="25">
        <v>840000</v>
      </c>
      <c r="K340" s="25">
        <v>647823.80000000005</v>
      </c>
      <c r="L340" s="25">
        <v>840000</v>
      </c>
      <c r="M340" s="27">
        <f t="shared" si="61"/>
        <v>0.90192307692307694</v>
      </c>
      <c r="N340" s="28">
        <f t="shared" si="62"/>
        <v>1.1166666666666667</v>
      </c>
    </row>
    <row r="341" spans="1:14" ht="24">
      <c r="A341" s="21"/>
      <c r="B341" s="15"/>
      <c r="C341" s="23">
        <v>4010</v>
      </c>
      <c r="D341" s="24" t="s">
        <v>21</v>
      </c>
      <c r="E341" s="25">
        <v>19150</v>
      </c>
      <c r="F341" s="25">
        <v>22000</v>
      </c>
      <c r="G341" s="25"/>
      <c r="H341" s="25">
        <v>22000</v>
      </c>
      <c r="I341" s="25">
        <v>22880</v>
      </c>
      <c r="J341" s="25">
        <v>19150</v>
      </c>
      <c r="K341" s="25">
        <v>12566.78</v>
      </c>
      <c r="L341" s="25">
        <v>19150</v>
      </c>
      <c r="M341" s="27">
        <f t="shared" si="61"/>
        <v>0.96153846153846156</v>
      </c>
      <c r="N341" s="28">
        <f t="shared" si="62"/>
        <v>1.1488250652741514</v>
      </c>
    </row>
    <row r="342" spans="1:14" ht="24">
      <c r="A342" s="21"/>
      <c r="B342" s="15"/>
      <c r="C342" s="23">
        <v>4040</v>
      </c>
      <c r="D342" s="24" t="s">
        <v>22</v>
      </c>
      <c r="E342" s="25">
        <v>1700</v>
      </c>
      <c r="F342" s="25">
        <v>2000</v>
      </c>
      <c r="G342" s="25"/>
      <c r="H342" s="25">
        <v>2000</v>
      </c>
      <c r="I342" s="25">
        <v>1700</v>
      </c>
      <c r="J342" s="25">
        <v>1700</v>
      </c>
      <c r="K342" s="25">
        <v>1698.42</v>
      </c>
      <c r="L342" s="25">
        <v>1700</v>
      </c>
      <c r="M342" s="27">
        <f t="shared" si="61"/>
        <v>1.1764705882352942</v>
      </c>
      <c r="N342" s="28">
        <f t="shared" si="62"/>
        <v>1.1764705882352942</v>
      </c>
    </row>
    <row r="343" spans="1:14" s="1" customFormat="1" ht="36">
      <c r="A343" s="21"/>
      <c r="B343" s="15"/>
      <c r="C343" s="23">
        <v>4110</v>
      </c>
      <c r="D343" s="24" t="s">
        <v>23</v>
      </c>
      <c r="E343" s="25">
        <v>3350</v>
      </c>
      <c r="F343" s="25">
        <v>3850</v>
      </c>
      <c r="G343" s="25"/>
      <c r="H343" s="25">
        <v>3850</v>
      </c>
      <c r="I343" s="25">
        <v>3950</v>
      </c>
      <c r="J343" s="25">
        <v>3350</v>
      </c>
      <c r="K343" s="25">
        <v>1683.19</v>
      </c>
      <c r="L343" s="25">
        <v>3350</v>
      </c>
      <c r="M343" s="27">
        <f t="shared" si="61"/>
        <v>0.97468354430379744</v>
      </c>
      <c r="N343" s="28">
        <f t="shared" si="62"/>
        <v>1.1492537313432836</v>
      </c>
    </row>
    <row r="344" spans="1:14" ht="24">
      <c r="A344" s="21"/>
      <c r="B344" s="15"/>
      <c r="C344" s="23">
        <v>4120</v>
      </c>
      <c r="D344" s="24" t="s">
        <v>24</v>
      </c>
      <c r="E344" s="25">
        <v>505</v>
      </c>
      <c r="F344" s="25">
        <v>600</v>
      </c>
      <c r="G344" s="25"/>
      <c r="H344" s="25">
        <v>600</v>
      </c>
      <c r="I344" s="25">
        <v>600</v>
      </c>
      <c r="J344" s="25">
        <v>505</v>
      </c>
      <c r="K344" s="25">
        <v>257.20999999999998</v>
      </c>
      <c r="L344" s="25">
        <v>505</v>
      </c>
      <c r="M344" s="27">
        <f t="shared" si="61"/>
        <v>1</v>
      </c>
      <c r="N344" s="28">
        <f t="shared" si="62"/>
        <v>1.1881188118811881</v>
      </c>
    </row>
    <row r="345" spans="1:14" ht="24">
      <c r="A345" s="21"/>
      <c r="B345" s="15"/>
      <c r="C345" s="23">
        <v>4210</v>
      </c>
      <c r="D345" s="24" t="s">
        <v>26</v>
      </c>
      <c r="E345" s="25">
        <v>1000</v>
      </c>
      <c r="F345" s="25">
        <v>550</v>
      </c>
      <c r="G345" s="25"/>
      <c r="H345" s="25">
        <v>550</v>
      </c>
      <c r="I345" s="25">
        <v>1000</v>
      </c>
      <c r="J345" s="25">
        <v>1000</v>
      </c>
      <c r="K345" s="25">
        <v>579.64</v>
      </c>
      <c r="L345" s="25">
        <v>1000</v>
      </c>
      <c r="M345" s="27">
        <f t="shared" si="61"/>
        <v>0.55000000000000004</v>
      </c>
      <c r="N345" s="28">
        <f t="shared" si="62"/>
        <v>0.55000000000000004</v>
      </c>
    </row>
    <row r="346" spans="1:14" ht="24">
      <c r="A346" s="21"/>
      <c r="B346" s="15"/>
      <c r="C346" s="23">
        <v>4300</v>
      </c>
      <c r="D346" s="24" t="s">
        <v>15</v>
      </c>
      <c r="E346" s="25"/>
      <c r="F346" s="25"/>
      <c r="G346" s="25"/>
      <c r="H346" s="25"/>
      <c r="I346" s="25">
        <v>1000</v>
      </c>
      <c r="J346" s="25"/>
      <c r="K346" s="25">
        <v>0</v>
      </c>
      <c r="L346" s="25"/>
      <c r="M346" s="27">
        <f t="shared" si="61"/>
        <v>0</v>
      </c>
      <c r="N346" s="28">
        <f t="shared" si="62"/>
        <v>0</v>
      </c>
    </row>
    <row r="347" spans="1:14" ht="36">
      <c r="A347" s="21"/>
      <c r="B347" s="15"/>
      <c r="C347" s="23">
        <v>4440</v>
      </c>
      <c r="D347" s="24" t="s">
        <v>28</v>
      </c>
      <c r="E347" s="25">
        <v>95</v>
      </c>
      <c r="F347" s="25"/>
      <c r="G347" s="25"/>
      <c r="H347" s="25"/>
      <c r="I347" s="25">
        <v>950</v>
      </c>
      <c r="J347" s="25">
        <v>95</v>
      </c>
      <c r="K347" s="25">
        <v>95</v>
      </c>
      <c r="L347" s="25">
        <v>95</v>
      </c>
      <c r="M347" s="27">
        <f t="shared" si="61"/>
        <v>0</v>
      </c>
      <c r="N347" s="28">
        <f t="shared" si="62"/>
        <v>0</v>
      </c>
    </row>
    <row r="348" spans="1:14" ht="36">
      <c r="A348" s="21"/>
      <c r="B348" s="15"/>
      <c r="C348" s="23">
        <v>4700</v>
      </c>
      <c r="D348" s="24" t="s">
        <v>59</v>
      </c>
      <c r="E348" s="25"/>
      <c r="F348" s="25"/>
      <c r="G348" s="25"/>
      <c r="H348" s="25"/>
      <c r="I348" s="25">
        <v>920</v>
      </c>
      <c r="J348" s="25"/>
      <c r="K348" s="25"/>
      <c r="L348" s="25"/>
      <c r="M348" s="27">
        <f t="shared" si="61"/>
        <v>0</v>
      </c>
      <c r="N348" s="28">
        <f t="shared" si="62"/>
        <v>0</v>
      </c>
    </row>
    <row r="349" spans="1:14" ht="60">
      <c r="A349" s="21"/>
      <c r="B349" s="15"/>
      <c r="C349" s="23">
        <v>4740</v>
      </c>
      <c r="D349" s="24" t="s">
        <v>62</v>
      </c>
      <c r="E349" s="25">
        <v>302</v>
      </c>
      <c r="F349" s="25"/>
      <c r="G349" s="25"/>
      <c r="H349" s="25"/>
      <c r="I349" s="25">
        <v>400</v>
      </c>
      <c r="J349" s="25">
        <v>302</v>
      </c>
      <c r="K349" s="25">
        <v>200</v>
      </c>
      <c r="L349" s="25">
        <v>302</v>
      </c>
      <c r="M349" s="27">
        <f t="shared" si="61"/>
        <v>0</v>
      </c>
      <c r="N349" s="28">
        <f t="shared" si="62"/>
        <v>0</v>
      </c>
    </row>
    <row r="350" spans="1:14" ht="36">
      <c r="A350" s="21"/>
      <c r="B350" s="15"/>
      <c r="C350" s="23">
        <v>4750</v>
      </c>
      <c r="D350" s="24" t="s">
        <v>56</v>
      </c>
      <c r="E350" s="25">
        <v>1898</v>
      </c>
      <c r="F350" s="25"/>
      <c r="G350" s="25"/>
      <c r="H350" s="25"/>
      <c r="I350" s="25">
        <v>600</v>
      </c>
      <c r="J350" s="25">
        <v>1898</v>
      </c>
      <c r="K350" s="25">
        <v>1897.1</v>
      </c>
      <c r="L350" s="25">
        <v>1898</v>
      </c>
      <c r="M350" s="27">
        <f t="shared" si="61"/>
        <v>0</v>
      </c>
      <c r="N350" s="28">
        <f t="shared" si="62"/>
        <v>0</v>
      </c>
    </row>
    <row r="351" spans="1:14" s="1" customFormat="1" ht="72">
      <c r="A351" s="32"/>
      <c r="B351" s="33">
        <v>85213</v>
      </c>
      <c r="C351" s="34"/>
      <c r="D351" s="38" t="s">
        <v>165</v>
      </c>
      <c r="E351" s="18">
        <f t="shared" ref="E351:L351" si="71">E352</f>
        <v>9830</v>
      </c>
      <c r="F351" s="18">
        <f t="shared" si="71"/>
        <v>9700</v>
      </c>
      <c r="G351" s="18">
        <f t="shared" si="71"/>
        <v>8100</v>
      </c>
      <c r="H351" s="18">
        <f t="shared" si="71"/>
        <v>1600</v>
      </c>
      <c r="I351" s="18">
        <f t="shared" si="71"/>
        <v>11000</v>
      </c>
      <c r="J351" s="18">
        <f t="shared" si="71"/>
        <v>9830</v>
      </c>
      <c r="K351" s="18">
        <f t="shared" si="71"/>
        <v>5910.61</v>
      </c>
      <c r="L351" s="18">
        <f t="shared" si="71"/>
        <v>9830</v>
      </c>
      <c r="M351" s="19">
        <f t="shared" si="61"/>
        <v>0.88181818181818183</v>
      </c>
      <c r="N351" s="20">
        <f t="shared" si="62"/>
        <v>0.98677517802644965</v>
      </c>
    </row>
    <row r="352" spans="1:14" ht="36">
      <c r="A352" s="21"/>
      <c r="B352" s="15"/>
      <c r="C352" s="23">
        <v>4130</v>
      </c>
      <c r="D352" s="24" t="s">
        <v>116</v>
      </c>
      <c r="E352" s="25">
        <v>9830</v>
      </c>
      <c r="F352" s="25">
        <v>9700</v>
      </c>
      <c r="G352" s="25">
        <v>8100</v>
      </c>
      <c r="H352" s="25">
        <v>1600</v>
      </c>
      <c r="I352" s="25">
        <v>11000</v>
      </c>
      <c r="J352" s="25">
        <v>9830</v>
      </c>
      <c r="K352" s="25">
        <v>5910.61</v>
      </c>
      <c r="L352" s="25">
        <v>9830</v>
      </c>
      <c r="M352" s="27">
        <f t="shared" si="61"/>
        <v>0.88181818181818183</v>
      </c>
      <c r="N352" s="28">
        <f t="shared" si="62"/>
        <v>0.98677517802644965</v>
      </c>
    </row>
    <row r="353" spans="1:14" ht="48">
      <c r="A353" s="21"/>
      <c r="B353" s="15" t="s">
        <v>117</v>
      </c>
      <c r="C353" s="23"/>
      <c r="D353" s="17" t="s">
        <v>118</v>
      </c>
      <c r="E353" s="18">
        <f>SUM(E354:E356)</f>
        <v>254230</v>
      </c>
      <c r="F353" s="18">
        <f>SUM(F354:F356)</f>
        <v>186000</v>
      </c>
      <c r="G353" s="18">
        <f t="shared" ref="G353:L353" si="72">SUM(G354:G356)</f>
        <v>186000</v>
      </c>
      <c r="H353" s="18">
        <f t="shared" si="72"/>
        <v>0</v>
      </c>
      <c r="I353" s="18">
        <f t="shared" si="72"/>
        <v>257000</v>
      </c>
      <c r="J353" s="18">
        <f>SUM(J354:J356)</f>
        <v>254230</v>
      </c>
      <c r="K353" s="18">
        <f t="shared" si="72"/>
        <v>207006.41</v>
      </c>
      <c r="L353" s="18">
        <f t="shared" si="72"/>
        <v>254230</v>
      </c>
      <c r="M353" s="19">
        <f t="shared" si="61"/>
        <v>0.72373540856031127</v>
      </c>
      <c r="N353" s="20">
        <f t="shared" si="62"/>
        <v>0.7316209731345632</v>
      </c>
    </row>
    <row r="354" spans="1:14">
      <c r="A354" s="21"/>
      <c r="B354" s="15"/>
      <c r="C354" s="23">
        <v>3110</v>
      </c>
      <c r="D354" s="24" t="s">
        <v>115</v>
      </c>
      <c r="E354" s="25">
        <v>243830</v>
      </c>
      <c r="F354" s="25">
        <v>184000</v>
      </c>
      <c r="G354" s="25">
        <v>184000</v>
      </c>
      <c r="H354" s="25"/>
      <c r="I354" s="25">
        <v>255000</v>
      </c>
      <c r="J354" s="25">
        <v>243830</v>
      </c>
      <c r="K354" s="25">
        <v>205544.91</v>
      </c>
      <c r="L354" s="25">
        <v>243830</v>
      </c>
      <c r="M354" s="27">
        <f t="shared" si="61"/>
        <v>0.72156862745098038</v>
      </c>
      <c r="N354" s="28">
        <f t="shared" si="62"/>
        <v>0.75462412336463924</v>
      </c>
    </row>
    <row r="355" spans="1:14" s="1" customFormat="1">
      <c r="A355" s="21"/>
      <c r="B355" s="15"/>
      <c r="C355" s="23">
        <v>3119</v>
      </c>
      <c r="D355" s="24" t="s">
        <v>115</v>
      </c>
      <c r="E355" s="25">
        <v>8400</v>
      </c>
      <c r="F355" s="25"/>
      <c r="G355" s="25"/>
      <c r="H355" s="25"/>
      <c r="I355" s="25"/>
      <c r="J355" s="25">
        <v>8400</v>
      </c>
      <c r="K355" s="25">
        <v>0</v>
      </c>
      <c r="L355" s="25">
        <v>8400</v>
      </c>
      <c r="M355" s="27">
        <f t="shared" si="61"/>
        <v>0</v>
      </c>
      <c r="N355" s="28">
        <f t="shared" si="62"/>
        <v>0</v>
      </c>
    </row>
    <row r="356" spans="1:14" ht="24">
      <c r="A356" s="21"/>
      <c r="B356" s="15"/>
      <c r="C356" s="23">
        <v>4300</v>
      </c>
      <c r="D356" s="24" t="s">
        <v>15</v>
      </c>
      <c r="E356" s="25">
        <v>2000</v>
      </c>
      <c r="F356" s="25">
        <v>2000</v>
      </c>
      <c r="G356" s="25">
        <v>2000</v>
      </c>
      <c r="H356" s="25"/>
      <c r="I356" s="25">
        <v>2000</v>
      </c>
      <c r="J356" s="25">
        <v>2000</v>
      </c>
      <c r="K356" s="25">
        <v>1461.5</v>
      </c>
      <c r="L356" s="25">
        <v>2000</v>
      </c>
      <c r="M356" s="27">
        <f t="shared" si="61"/>
        <v>1</v>
      </c>
      <c r="N356" s="28">
        <f t="shared" si="62"/>
        <v>1</v>
      </c>
    </row>
    <row r="357" spans="1:14">
      <c r="A357" s="21"/>
      <c r="B357" s="15" t="s">
        <v>119</v>
      </c>
      <c r="C357" s="23"/>
      <c r="D357" s="17" t="s">
        <v>120</v>
      </c>
      <c r="E357" s="18">
        <f t="shared" ref="E357:L357" si="73">E358</f>
        <v>70000</v>
      </c>
      <c r="F357" s="18">
        <f t="shared" si="73"/>
        <v>0</v>
      </c>
      <c r="G357" s="18">
        <f t="shared" si="73"/>
        <v>0</v>
      </c>
      <c r="H357" s="18">
        <f t="shared" si="73"/>
        <v>0</v>
      </c>
      <c r="I357" s="18">
        <f t="shared" si="73"/>
        <v>50000</v>
      </c>
      <c r="J357" s="18">
        <f t="shared" si="73"/>
        <v>70000</v>
      </c>
      <c r="K357" s="18">
        <f t="shared" si="73"/>
        <v>53378.13</v>
      </c>
      <c r="L357" s="18">
        <f t="shared" si="73"/>
        <v>75000</v>
      </c>
      <c r="M357" s="19">
        <f t="shared" si="61"/>
        <v>0</v>
      </c>
      <c r="N357" s="20">
        <f t="shared" si="62"/>
        <v>0</v>
      </c>
    </row>
    <row r="358" spans="1:14">
      <c r="A358" s="21"/>
      <c r="B358" s="15"/>
      <c r="C358" s="23">
        <v>3110</v>
      </c>
      <c r="D358" s="24" t="s">
        <v>115</v>
      </c>
      <c r="E358" s="25">
        <v>70000</v>
      </c>
      <c r="F358" s="25"/>
      <c r="G358" s="25"/>
      <c r="H358" s="25"/>
      <c r="I358" s="25">
        <v>50000</v>
      </c>
      <c r="J358" s="25">
        <v>70000</v>
      </c>
      <c r="K358" s="25">
        <v>53378.13</v>
      </c>
      <c r="L358" s="25">
        <v>75000</v>
      </c>
      <c r="M358" s="27">
        <f t="shared" si="61"/>
        <v>0</v>
      </c>
      <c r="N358" s="28">
        <f t="shared" si="62"/>
        <v>0</v>
      </c>
    </row>
    <row r="359" spans="1:14" s="1" customFormat="1" ht="48">
      <c r="A359" s="21"/>
      <c r="B359" s="15" t="s">
        <v>202</v>
      </c>
      <c r="C359" s="23"/>
      <c r="D359" s="17" t="s">
        <v>203</v>
      </c>
      <c r="E359" s="18">
        <f>E360</f>
        <v>0</v>
      </c>
      <c r="F359" s="18">
        <f t="shared" ref="F359:L359" si="74">F360</f>
        <v>96000</v>
      </c>
      <c r="G359" s="18">
        <f t="shared" si="74"/>
        <v>96000</v>
      </c>
      <c r="H359" s="18">
        <f t="shared" si="74"/>
        <v>0</v>
      </c>
      <c r="I359" s="18">
        <f t="shared" si="74"/>
        <v>0</v>
      </c>
      <c r="J359" s="18">
        <f>J360</f>
        <v>0</v>
      </c>
      <c r="K359" s="18">
        <f t="shared" si="74"/>
        <v>0</v>
      </c>
      <c r="L359" s="18">
        <f t="shared" si="74"/>
        <v>0</v>
      </c>
      <c r="M359" s="19">
        <f t="shared" si="61"/>
        <v>0</v>
      </c>
      <c r="N359" s="20">
        <f t="shared" si="62"/>
        <v>0</v>
      </c>
    </row>
    <row r="360" spans="1:14" s="1" customFormat="1">
      <c r="A360" s="21"/>
      <c r="B360" s="15"/>
      <c r="C360" s="23">
        <v>3110</v>
      </c>
      <c r="D360" s="24" t="s">
        <v>115</v>
      </c>
      <c r="E360" s="25"/>
      <c r="F360" s="25">
        <v>96000</v>
      </c>
      <c r="G360" s="25">
        <v>96000</v>
      </c>
      <c r="H360" s="25"/>
      <c r="I360" s="25"/>
      <c r="J360" s="25"/>
      <c r="K360" s="25">
        <v>0</v>
      </c>
      <c r="L360" s="25"/>
      <c r="M360" s="27">
        <f t="shared" si="61"/>
        <v>0</v>
      </c>
      <c r="N360" s="28">
        <f t="shared" si="62"/>
        <v>0</v>
      </c>
    </row>
    <row r="361" spans="1:14" ht="24">
      <c r="A361" s="21"/>
      <c r="B361" s="15" t="s">
        <v>121</v>
      </c>
      <c r="C361" s="23"/>
      <c r="D361" s="17" t="s">
        <v>122</v>
      </c>
      <c r="E361" s="18">
        <f>SUM(E362:E394)</f>
        <v>355600</v>
      </c>
      <c r="F361" s="18">
        <f t="shared" ref="F361:L361" si="75">SUM(F362:F394)</f>
        <v>280850</v>
      </c>
      <c r="G361" s="18">
        <f t="shared" si="75"/>
        <v>280850</v>
      </c>
      <c r="H361" s="18">
        <f t="shared" si="75"/>
        <v>0</v>
      </c>
      <c r="I361" s="18">
        <f t="shared" si="75"/>
        <v>278000</v>
      </c>
      <c r="J361" s="18">
        <f>SUM(J362:J394)</f>
        <v>355600</v>
      </c>
      <c r="K361" s="18">
        <f t="shared" si="75"/>
        <v>160730.46999999997</v>
      </c>
      <c r="L361" s="18">
        <f t="shared" si="75"/>
        <v>355600</v>
      </c>
      <c r="M361" s="19">
        <f t="shared" si="61"/>
        <v>1.010251798561151</v>
      </c>
      <c r="N361" s="20">
        <f t="shared" si="62"/>
        <v>0.7897919010123734</v>
      </c>
    </row>
    <row r="362" spans="1:14" ht="36">
      <c r="A362" s="21"/>
      <c r="B362" s="15"/>
      <c r="C362" s="23">
        <v>3020</v>
      </c>
      <c r="D362" s="41" t="s">
        <v>20</v>
      </c>
      <c r="E362" s="25">
        <v>2000</v>
      </c>
      <c r="F362" s="25">
        <v>2000</v>
      </c>
      <c r="G362" s="25">
        <v>2000</v>
      </c>
      <c r="H362" s="25"/>
      <c r="I362" s="25">
        <v>2000</v>
      </c>
      <c r="J362" s="25">
        <v>2000</v>
      </c>
      <c r="K362" s="25">
        <v>0</v>
      </c>
      <c r="L362" s="25">
        <v>2000</v>
      </c>
      <c r="M362" s="27">
        <f t="shared" si="61"/>
        <v>1</v>
      </c>
      <c r="N362" s="28">
        <f t="shared" si="62"/>
        <v>1</v>
      </c>
    </row>
    <row r="363" spans="1:14" ht="24">
      <c r="A363" s="21"/>
      <c r="B363" s="15"/>
      <c r="C363" s="23">
        <v>4010</v>
      </c>
      <c r="D363" s="24" t="s">
        <v>21</v>
      </c>
      <c r="E363" s="25">
        <v>179800</v>
      </c>
      <c r="F363" s="25">
        <v>174000</v>
      </c>
      <c r="G363" s="25">
        <v>174000</v>
      </c>
      <c r="H363" s="25"/>
      <c r="I363" s="25">
        <v>173800</v>
      </c>
      <c r="J363" s="25">
        <v>179800</v>
      </c>
      <c r="K363" s="25">
        <v>92332.83</v>
      </c>
      <c r="L363" s="25">
        <v>179800</v>
      </c>
      <c r="M363" s="27">
        <f t="shared" si="61"/>
        <v>1.001150747986191</v>
      </c>
      <c r="N363" s="28">
        <f t="shared" si="62"/>
        <v>0.967741935483871</v>
      </c>
    </row>
    <row r="364" spans="1:14" s="1" customFormat="1" ht="24">
      <c r="A364" s="21"/>
      <c r="B364" s="15"/>
      <c r="C364" s="23">
        <v>4018</v>
      </c>
      <c r="D364" s="24" t="s">
        <v>21</v>
      </c>
      <c r="E364" s="25">
        <v>13246</v>
      </c>
      <c r="F364" s="25"/>
      <c r="G364" s="25"/>
      <c r="H364" s="25"/>
      <c r="I364" s="25"/>
      <c r="J364" s="25">
        <v>13246</v>
      </c>
      <c r="K364" s="25">
        <v>0</v>
      </c>
      <c r="L364" s="25">
        <v>13246</v>
      </c>
      <c r="M364" s="27">
        <f t="shared" si="61"/>
        <v>0</v>
      </c>
      <c r="N364" s="28">
        <f t="shared" si="62"/>
        <v>0</v>
      </c>
    </row>
    <row r="365" spans="1:14" s="1" customFormat="1" ht="24">
      <c r="A365" s="21"/>
      <c r="B365" s="15"/>
      <c r="C365" s="23">
        <v>4019</v>
      </c>
      <c r="D365" s="24" t="s">
        <v>21</v>
      </c>
      <c r="E365" s="25">
        <v>661</v>
      </c>
      <c r="F365" s="25"/>
      <c r="G365" s="25"/>
      <c r="H365" s="25"/>
      <c r="I365" s="25"/>
      <c r="J365" s="25">
        <v>661</v>
      </c>
      <c r="K365" s="25">
        <v>0</v>
      </c>
      <c r="L365" s="25">
        <v>661</v>
      </c>
      <c r="M365" s="27">
        <f t="shared" si="61"/>
        <v>0</v>
      </c>
      <c r="N365" s="28">
        <f t="shared" si="62"/>
        <v>0</v>
      </c>
    </row>
    <row r="366" spans="1:14" ht="24">
      <c r="A366" s="21"/>
      <c r="B366" s="15"/>
      <c r="C366" s="23">
        <v>4040</v>
      </c>
      <c r="D366" s="24" t="s">
        <v>22</v>
      </c>
      <c r="E366" s="25">
        <v>11500</v>
      </c>
      <c r="F366" s="25">
        <v>12000</v>
      </c>
      <c r="G366" s="25">
        <v>12000</v>
      </c>
      <c r="H366" s="25"/>
      <c r="I366" s="25">
        <v>11500</v>
      </c>
      <c r="J366" s="25">
        <v>11500</v>
      </c>
      <c r="K366" s="25">
        <v>11493.25</v>
      </c>
      <c r="L366" s="25">
        <v>11500</v>
      </c>
      <c r="M366" s="27">
        <f t="shared" si="61"/>
        <v>1.0434782608695652</v>
      </c>
      <c r="N366" s="28">
        <f t="shared" si="62"/>
        <v>1.0434782608695652</v>
      </c>
    </row>
    <row r="367" spans="1:14" ht="36">
      <c r="A367" s="21"/>
      <c r="B367" s="15"/>
      <c r="C367" s="23">
        <v>4110</v>
      </c>
      <c r="D367" s="24" t="s">
        <v>23</v>
      </c>
      <c r="E367" s="25">
        <v>30170</v>
      </c>
      <c r="F367" s="25">
        <v>31000</v>
      </c>
      <c r="G367" s="25">
        <v>31000</v>
      </c>
      <c r="H367" s="25"/>
      <c r="I367" s="25">
        <v>30170</v>
      </c>
      <c r="J367" s="25">
        <v>30170</v>
      </c>
      <c r="K367" s="25">
        <v>15123.44</v>
      </c>
      <c r="L367" s="25">
        <v>30170</v>
      </c>
      <c r="M367" s="27">
        <f t="shared" si="61"/>
        <v>1.0275107722903547</v>
      </c>
      <c r="N367" s="28">
        <f t="shared" si="62"/>
        <v>1.0275107722903547</v>
      </c>
    </row>
    <row r="368" spans="1:14" s="1" customFormat="1" ht="36">
      <c r="A368" s="21"/>
      <c r="B368" s="15"/>
      <c r="C368" s="23">
        <v>4118</v>
      </c>
      <c r="D368" s="24" t="s">
        <v>23</v>
      </c>
      <c r="E368" s="25">
        <v>9445</v>
      </c>
      <c r="F368" s="25"/>
      <c r="G368" s="25"/>
      <c r="H368" s="25"/>
      <c r="I368" s="25"/>
      <c r="J368" s="25">
        <v>9445</v>
      </c>
      <c r="K368" s="25">
        <v>0</v>
      </c>
      <c r="L368" s="25">
        <v>9445</v>
      </c>
      <c r="M368" s="27">
        <f t="shared" ref="M368:M424" si="76">IF(I368=0,0,F368/I368)</f>
        <v>0</v>
      </c>
      <c r="N368" s="28">
        <f t="shared" ref="N368:N424" si="77">IF(L368=0,0,F368/L368)</f>
        <v>0</v>
      </c>
    </row>
    <row r="369" spans="1:14" s="1" customFormat="1" ht="36">
      <c r="A369" s="21"/>
      <c r="B369" s="15"/>
      <c r="C369" s="23">
        <v>4119</v>
      </c>
      <c r="D369" s="24" t="s">
        <v>23</v>
      </c>
      <c r="E369" s="25">
        <v>497</v>
      </c>
      <c r="F369" s="25"/>
      <c r="G369" s="25"/>
      <c r="H369" s="25"/>
      <c r="I369" s="25"/>
      <c r="J369" s="25">
        <v>497</v>
      </c>
      <c r="K369" s="25">
        <v>0</v>
      </c>
      <c r="L369" s="25">
        <v>497</v>
      </c>
      <c r="M369" s="27">
        <f t="shared" si="76"/>
        <v>0</v>
      </c>
      <c r="N369" s="28">
        <f t="shared" si="77"/>
        <v>0</v>
      </c>
    </row>
    <row r="370" spans="1:14" ht="24">
      <c r="A370" s="21"/>
      <c r="B370" s="15"/>
      <c r="C370" s="23">
        <v>4120</v>
      </c>
      <c r="D370" s="24" t="s">
        <v>24</v>
      </c>
      <c r="E370" s="25">
        <v>4600</v>
      </c>
      <c r="F370" s="25">
        <v>4800</v>
      </c>
      <c r="G370" s="25">
        <v>4800</v>
      </c>
      <c r="H370" s="25"/>
      <c r="I370" s="25">
        <v>4600</v>
      </c>
      <c r="J370" s="25">
        <v>4600</v>
      </c>
      <c r="K370" s="25">
        <v>2311.46</v>
      </c>
      <c r="L370" s="25">
        <v>4600</v>
      </c>
      <c r="M370" s="27">
        <f t="shared" si="76"/>
        <v>1.0434782608695652</v>
      </c>
      <c r="N370" s="28">
        <f t="shared" si="77"/>
        <v>1.0434782608695652</v>
      </c>
    </row>
    <row r="371" spans="1:14" s="1" customFormat="1" ht="24">
      <c r="A371" s="21"/>
      <c r="B371" s="15"/>
      <c r="C371" s="23">
        <v>4128</v>
      </c>
      <c r="D371" s="24" t="s">
        <v>24</v>
      </c>
      <c r="E371" s="25">
        <v>370</v>
      </c>
      <c r="F371" s="25"/>
      <c r="G371" s="25"/>
      <c r="H371" s="25"/>
      <c r="I371" s="25"/>
      <c r="J371" s="25">
        <v>370</v>
      </c>
      <c r="K371" s="25">
        <v>0</v>
      </c>
      <c r="L371" s="25">
        <v>370</v>
      </c>
      <c r="M371" s="27">
        <f t="shared" si="76"/>
        <v>0</v>
      </c>
      <c r="N371" s="28">
        <f t="shared" si="77"/>
        <v>0</v>
      </c>
    </row>
    <row r="372" spans="1:14" s="1" customFormat="1" ht="24">
      <c r="A372" s="21"/>
      <c r="B372" s="15"/>
      <c r="C372" s="23">
        <v>4129</v>
      </c>
      <c r="D372" s="24" t="s">
        <v>24</v>
      </c>
      <c r="E372" s="25">
        <v>26</v>
      </c>
      <c r="F372" s="25"/>
      <c r="G372" s="25"/>
      <c r="H372" s="25"/>
      <c r="I372" s="25"/>
      <c r="J372" s="25">
        <v>26</v>
      </c>
      <c r="K372" s="25">
        <v>0</v>
      </c>
      <c r="L372" s="25">
        <v>26</v>
      </c>
      <c r="M372" s="27">
        <f t="shared" si="76"/>
        <v>0</v>
      </c>
      <c r="N372" s="28">
        <f t="shared" si="77"/>
        <v>0</v>
      </c>
    </row>
    <row r="373" spans="1:14" ht="24">
      <c r="A373" s="21"/>
      <c r="B373" s="15"/>
      <c r="C373" s="23">
        <v>4170</v>
      </c>
      <c r="D373" s="24" t="s">
        <v>25</v>
      </c>
      <c r="E373" s="25">
        <v>8500</v>
      </c>
      <c r="F373" s="25">
        <v>8500</v>
      </c>
      <c r="G373" s="25">
        <v>8500</v>
      </c>
      <c r="H373" s="25"/>
      <c r="I373" s="25">
        <v>8500</v>
      </c>
      <c r="J373" s="25">
        <v>8500</v>
      </c>
      <c r="K373" s="25">
        <v>5800</v>
      </c>
      <c r="L373" s="25">
        <v>8500</v>
      </c>
      <c r="M373" s="27">
        <f t="shared" si="76"/>
        <v>1</v>
      </c>
      <c r="N373" s="28">
        <f t="shared" si="77"/>
        <v>1</v>
      </c>
    </row>
    <row r="374" spans="1:14" s="1" customFormat="1" ht="24">
      <c r="A374" s="21"/>
      <c r="B374" s="15"/>
      <c r="C374" s="23">
        <v>4178</v>
      </c>
      <c r="D374" s="24" t="s">
        <v>25</v>
      </c>
      <c r="E374" s="25">
        <v>4261</v>
      </c>
      <c r="F374" s="25"/>
      <c r="G374" s="25"/>
      <c r="H374" s="25"/>
      <c r="I374" s="25"/>
      <c r="J374" s="25">
        <v>4261</v>
      </c>
      <c r="K374" s="25">
        <v>0</v>
      </c>
      <c r="L374" s="25">
        <v>4261</v>
      </c>
      <c r="M374" s="27">
        <f t="shared" si="76"/>
        <v>0</v>
      </c>
      <c r="N374" s="28">
        <f t="shared" si="77"/>
        <v>0</v>
      </c>
    </row>
    <row r="375" spans="1:14" s="1" customFormat="1" ht="24">
      <c r="A375" s="21"/>
      <c r="B375" s="15"/>
      <c r="C375" s="23">
        <v>4179</v>
      </c>
      <c r="D375" s="24" t="s">
        <v>25</v>
      </c>
      <c r="E375" s="25">
        <v>113</v>
      </c>
      <c r="F375" s="25"/>
      <c r="G375" s="25"/>
      <c r="H375" s="25"/>
      <c r="I375" s="25"/>
      <c r="J375" s="25">
        <v>113</v>
      </c>
      <c r="K375" s="25">
        <v>0</v>
      </c>
      <c r="L375" s="25">
        <v>113</v>
      </c>
      <c r="M375" s="27">
        <f t="shared" si="76"/>
        <v>0</v>
      </c>
      <c r="N375" s="28">
        <f t="shared" si="77"/>
        <v>0</v>
      </c>
    </row>
    <row r="376" spans="1:14" ht="24">
      <c r="A376" s="21"/>
      <c r="B376" s="15"/>
      <c r="C376" s="23">
        <v>4210</v>
      </c>
      <c r="D376" s="41" t="s">
        <v>26</v>
      </c>
      <c r="E376" s="25">
        <v>3000</v>
      </c>
      <c r="F376" s="25">
        <v>3000</v>
      </c>
      <c r="G376" s="25">
        <v>3000</v>
      </c>
      <c r="H376" s="25"/>
      <c r="I376" s="25">
        <v>3000</v>
      </c>
      <c r="J376" s="25">
        <v>3000</v>
      </c>
      <c r="K376" s="25">
        <v>2979.98</v>
      </c>
      <c r="L376" s="25">
        <v>3000</v>
      </c>
      <c r="M376" s="27">
        <f t="shared" si="76"/>
        <v>1</v>
      </c>
      <c r="N376" s="28">
        <f t="shared" si="77"/>
        <v>1</v>
      </c>
    </row>
    <row r="377" spans="1:14" s="1" customFormat="1" ht="24">
      <c r="A377" s="21"/>
      <c r="B377" s="15"/>
      <c r="C377" s="23">
        <v>4218</v>
      </c>
      <c r="D377" s="41" t="s">
        <v>26</v>
      </c>
      <c r="E377" s="25">
        <v>5402</v>
      </c>
      <c r="F377" s="25"/>
      <c r="G377" s="25"/>
      <c r="H377" s="25"/>
      <c r="I377" s="25"/>
      <c r="J377" s="25">
        <v>5402</v>
      </c>
      <c r="K377" s="25">
        <v>0</v>
      </c>
      <c r="L377" s="25">
        <v>5402</v>
      </c>
      <c r="M377" s="27">
        <f t="shared" si="76"/>
        <v>0</v>
      </c>
      <c r="N377" s="28">
        <f t="shared" si="77"/>
        <v>0</v>
      </c>
    </row>
    <row r="378" spans="1:14" s="1" customFormat="1" ht="24">
      <c r="A378" s="21"/>
      <c r="B378" s="15"/>
      <c r="C378" s="23">
        <v>4219</v>
      </c>
      <c r="D378" s="41" t="s">
        <v>26</v>
      </c>
      <c r="E378" s="25">
        <v>448</v>
      </c>
      <c r="F378" s="25"/>
      <c r="G378" s="25"/>
      <c r="H378" s="25"/>
      <c r="I378" s="25"/>
      <c r="J378" s="25">
        <v>448</v>
      </c>
      <c r="K378" s="25">
        <v>0</v>
      </c>
      <c r="L378" s="25">
        <v>448</v>
      </c>
      <c r="M378" s="27">
        <f t="shared" si="76"/>
        <v>0</v>
      </c>
      <c r="N378" s="28">
        <f t="shared" si="77"/>
        <v>0</v>
      </c>
    </row>
    <row r="379" spans="1:14" ht="24">
      <c r="A379" s="21"/>
      <c r="B379" s="15"/>
      <c r="C379" s="23">
        <v>4280</v>
      </c>
      <c r="D379" s="24" t="s">
        <v>27</v>
      </c>
      <c r="E379" s="25">
        <v>200</v>
      </c>
      <c r="F379" s="25">
        <v>200</v>
      </c>
      <c r="G379" s="25">
        <v>200</v>
      </c>
      <c r="H379" s="25"/>
      <c r="I379" s="25">
        <v>200</v>
      </c>
      <c r="J379" s="25">
        <v>200</v>
      </c>
      <c r="K379" s="25">
        <v>0</v>
      </c>
      <c r="L379" s="25">
        <v>200</v>
      </c>
      <c r="M379" s="27">
        <f t="shared" si="76"/>
        <v>1</v>
      </c>
      <c r="N379" s="28">
        <f t="shared" si="77"/>
        <v>1</v>
      </c>
    </row>
    <row r="380" spans="1:14" ht="24">
      <c r="A380" s="32"/>
      <c r="B380" s="34"/>
      <c r="C380" s="49">
        <v>4300</v>
      </c>
      <c r="D380" s="41" t="s">
        <v>15</v>
      </c>
      <c r="E380" s="25">
        <v>20000</v>
      </c>
      <c r="F380" s="25">
        <v>20000</v>
      </c>
      <c r="G380" s="25">
        <v>20000</v>
      </c>
      <c r="H380" s="25"/>
      <c r="I380" s="25">
        <v>20000</v>
      </c>
      <c r="J380" s="25">
        <v>20000</v>
      </c>
      <c r="K380" s="25">
        <v>14527.44</v>
      </c>
      <c r="L380" s="25">
        <v>20000</v>
      </c>
      <c r="M380" s="27">
        <f t="shared" si="76"/>
        <v>1</v>
      </c>
      <c r="N380" s="28">
        <f t="shared" si="77"/>
        <v>1</v>
      </c>
    </row>
    <row r="381" spans="1:14" s="1" customFormat="1" ht="24">
      <c r="A381" s="32"/>
      <c r="B381" s="34"/>
      <c r="C381" s="49">
        <v>4308</v>
      </c>
      <c r="D381" s="41" t="s">
        <v>15</v>
      </c>
      <c r="E381" s="25">
        <v>34321</v>
      </c>
      <c r="F381" s="25"/>
      <c r="G381" s="25"/>
      <c r="H381" s="25"/>
      <c r="I381" s="25"/>
      <c r="J381" s="25">
        <v>34321</v>
      </c>
      <c r="K381" s="25">
        <v>0</v>
      </c>
      <c r="L381" s="25">
        <v>34321</v>
      </c>
      <c r="M381" s="27">
        <f t="shared" si="76"/>
        <v>0</v>
      </c>
      <c r="N381" s="28">
        <f t="shared" si="77"/>
        <v>0</v>
      </c>
    </row>
    <row r="382" spans="1:14" s="1" customFormat="1" ht="24">
      <c r="A382" s="32"/>
      <c r="B382" s="34"/>
      <c r="C382" s="49">
        <v>4309</v>
      </c>
      <c r="D382" s="41" t="s">
        <v>15</v>
      </c>
      <c r="E382" s="25">
        <v>1810</v>
      </c>
      <c r="F382" s="25"/>
      <c r="G382" s="25"/>
      <c r="H382" s="25"/>
      <c r="I382" s="25"/>
      <c r="J382" s="25">
        <v>1810</v>
      </c>
      <c r="K382" s="25">
        <v>0</v>
      </c>
      <c r="L382" s="25">
        <v>1810</v>
      </c>
      <c r="M382" s="27">
        <f t="shared" si="76"/>
        <v>0</v>
      </c>
      <c r="N382" s="28">
        <f t="shared" si="77"/>
        <v>0</v>
      </c>
    </row>
    <row r="383" spans="1:14" ht="24">
      <c r="A383" s="21"/>
      <c r="B383" s="15"/>
      <c r="C383" s="23">
        <v>4350</v>
      </c>
      <c r="D383" s="24" t="s">
        <v>60</v>
      </c>
      <c r="E383" s="25">
        <v>933</v>
      </c>
      <c r="F383" s="25">
        <v>1000</v>
      </c>
      <c r="G383" s="25">
        <v>1000</v>
      </c>
      <c r="H383" s="25"/>
      <c r="I383" s="25">
        <v>1000</v>
      </c>
      <c r="J383" s="25">
        <v>933</v>
      </c>
      <c r="K383" s="25">
        <v>502.9</v>
      </c>
      <c r="L383" s="25">
        <v>933</v>
      </c>
      <c r="M383" s="27">
        <f t="shared" si="76"/>
        <v>1</v>
      </c>
      <c r="N383" s="28">
        <f t="shared" si="77"/>
        <v>1.0718113612004287</v>
      </c>
    </row>
    <row r="384" spans="1:14" ht="48">
      <c r="A384" s="21"/>
      <c r="B384" s="15"/>
      <c r="C384" s="23">
        <v>4370</v>
      </c>
      <c r="D384" s="24" t="s">
        <v>32</v>
      </c>
      <c r="E384" s="25">
        <v>3600</v>
      </c>
      <c r="F384" s="25">
        <v>4000</v>
      </c>
      <c r="G384" s="25">
        <v>4000</v>
      </c>
      <c r="H384" s="25"/>
      <c r="I384" s="25">
        <v>3600</v>
      </c>
      <c r="J384" s="25">
        <v>3600</v>
      </c>
      <c r="K384" s="25">
        <v>2499.2800000000002</v>
      </c>
      <c r="L384" s="25">
        <v>3600</v>
      </c>
      <c r="M384" s="27">
        <f t="shared" si="76"/>
        <v>1.1111111111111112</v>
      </c>
      <c r="N384" s="28">
        <f t="shared" si="77"/>
        <v>1.1111111111111112</v>
      </c>
    </row>
    <row r="385" spans="1:14" ht="60">
      <c r="A385" s="21"/>
      <c r="B385" s="15"/>
      <c r="C385" s="23">
        <v>4400</v>
      </c>
      <c r="D385" s="24" t="s">
        <v>123</v>
      </c>
      <c r="E385" s="25">
        <v>7920</v>
      </c>
      <c r="F385" s="25">
        <v>8000</v>
      </c>
      <c r="G385" s="25">
        <v>8000</v>
      </c>
      <c r="H385" s="25"/>
      <c r="I385" s="25">
        <v>7920</v>
      </c>
      <c r="J385" s="25">
        <v>7920</v>
      </c>
      <c r="K385" s="25">
        <v>5891.13</v>
      </c>
      <c r="L385" s="25">
        <v>7920</v>
      </c>
      <c r="M385" s="27">
        <f t="shared" si="76"/>
        <v>1.0101010101010102</v>
      </c>
      <c r="N385" s="28">
        <f t="shared" si="77"/>
        <v>1.0101010101010102</v>
      </c>
    </row>
    <row r="386" spans="1:14" ht="24">
      <c r="A386" s="21"/>
      <c r="B386" s="15"/>
      <c r="C386" s="23">
        <v>4410</v>
      </c>
      <c r="D386" s="24" t="s">
        <v>33</v>
      </c>
      <c r="E386" s="25">
        <v>800</v>
      </c>
      <c r="F386" s="25">
        <v>800</v>
      </c>
      <c r="G386" s="25">
        <v>800</v>
      </c>
      <c r="H386" s="25"/>
      <c r="I386" s="25">
        <v>800</v>
      </c>
      <c r="J386" s="25">
        <v>800</v>
      </c>
      <c r="K386" s="25">
        <v>468.93</v>
      </c>
      <c r="L386" s="25">
        <v>800</v>
      </c>
      <c r="M386" s="27">
        <f t="shared" si="76"/>
        <v>1</v>
      </c>
      <c r="N386" s="28">
        <f t="shared" si="77"/>
        <v>1</v>
      </c>
    </row>
    <row r="387" spans="1:14">
      <c r="A387" s="21"/>
      <c r="B387" s="15"/>
      <c r="C387" s="23">
        <v>4430</v>
      </c>
      <c r="D387" s="41" t="s">
        <v>16</v>
      </c>
      <c r="E387" s="25">
        <v>800</v>
      </c>
      <c r="F387" s="25">
        <v>800</v>
      </c>
      <c r="G387" s="25">
        <v>800</v>
      </c>
      <c r="H387" s="25"/>
      <c r="I387" s="25">
        <v>800</v>
      </c>
      <c r="J387" s="25">
        <v>800</v>
      </c>
      <c r="K387" s="25">
        <v>630</v>
      </c>
      <c r="L387" s="25">
        <v>800</v>
      </c>
      <c r="M387" s="27">
        <f t="shared" si="76"/>
        <v>1</v>
      </c>
      <c r="N387" s="28">
        <f t="shared" si="77"/>
        <v>1</v>
      </c>
    </row>
    <row r="388" spans="1:14" ht="36">
      <c r="A388" s="32"/>
      <c r="B388" s="34"/>
      <c r="C388" s="49">
        <v>4440</v>
      </c>
      <c r="D388" s="24" t="s">
        <v>28</v>
      </c>
      <c r="E388" s="25">
        <v>3667</v>
      </c>
      <c r="F388" s="25">
        <v>3700</v>
      </c>
      <c r="G388" s="25">
        <v>3700</v>
      </c>
      <c r="H388" s="25"/>
      <c r="I388" s="25">
        <v>3600</v>
      </c>
      <c r="J388" s="25">
        <v>3667</v>
      </c>
      <c r="K388" s="25">
        <v>3655</v>
      </c>
      <c r="L388" s="25">
        <v>3667</v>
      </c>
      <c r="M388" s="27">
        <f t="shared" si="76"/>
        <v>1.0277777777777777</v>
      </c>
      <c r="N388" s="28">
        <f t="shared" si="77"/>
        <v>1.0089991818925552</v>
      </c>
    </row>
    <row r="389" spans="1:14" ht="24">
      <c r="A389" s="21"/>
      <c r="B389" s="15"/>
      <c r="C389" s="23">
        <v>4480</v>
      </c>
      <c r="D389" s="24" t="s">
        <v>67</v>
      </c>
      <c r="E389" s="25">
        <v>300</v>
      </c>
      <c r="F389" s="25">
        <v>300</v>
      </c>
      <c r="G389" s="25">
        <v>300</v>
      </c>
      <c r="H389" s="25"/>
      <c r="I389" s="25">
        <v>300</v>
      </c>
      <c r="J389" s="25">
        <v>300</v>
      </c>
      <c r="K389" s="25">
        <v>219</v>
      </c>
      <c r="L389" s="25">
        <v>300</v>
      </c>
      <c r="M389" s="27">
        <f t="shared" si="76"/>
        <v>1</v>
      </c>
      <c r="N389" s="28">
        <f t="shared" si="77"/>
        <v>1</v>
      </c>
    </row>
    <row r="390" spans="1:14" ht="24">
      <c r="A390" s="21"/>
      <c r="B390" s="15"/>
      <c r="C390" s="23">
        <v>4700</v>
      </c>
      <c r="D390" s="24" t="s">
        <v>33</v>
      </c>
      <c r="E390" s="25">
        <v>2900</v>
      </c>
      <c r="F390" s="25">
        <v>2000</v>
      </c>
      <c r="G390" s="25">
        <v>2000</v>
      </c>
      <c r="H390" s="25"/>
      <c r="I390" s="25">
        <v>2000</v>
      </c>
      <c r="J390" s="25">
        <v>2900</v>
      </c>
      <c r="K390" s="25">
        <v>2000</v>
      </c>
      <c r="L390" s="25">
        <v>2900</v>
      </c>
      <c r="M390" s="27">
        <f t="shared" si="76"/>
        <v>1</v>
      </c>
      <c r="N390" s="28">
        <f t="shared" si="77"/>
        <v>0.68965517241379315</v>
      </c>
    </row>
    <row r="391" spans="1:14" s="1" customFormat="1" ht="60">
      <c r="A391" s="21"/>
      <c r="B391" s="15"/>
      <c r="C391" s="23">
        <v>4740</v>
      </c>
      <c r="D391" s="24" t="s">
        <v>62</v>
      </c>
      <c r="E391" s="25">
        <v>1000</v>
      </c>
      <c r="F391" s="25">
        <v>1200</v>
      </c>
      <c r="G391" s="25">
        <v>1200</v>
      </c>
      <c r="H391" s="25"/>
      <c r="I391" s="25">
        <v>1000</v>
      </c>
      <c r="J391" s="25">
        <v>1000</v>
      </c>
      <c r="K391" s="25">
        <v>295.83</v>
      </c>
      <c r="L391" s="25">
        <v>1000</v>
      </c>
      <c r="M391" s="27">
        <f t="shared" si="76"/>
        <v>1.2</v>
      </c>
      <c r="N391" s="28">
        <f t="shared" si="77"/>
        <v>1.2</v>
      </c>
    </row>
    <row r="392" spans="1:14" ht="36">
      <c r="A392" s="21"/>
      <c r="B392" s="15"/>
      <c r="C392" s="23">
        <v>4750</v>
      </c>
      <c r="D392" s="24" t="s">
        <v>56</v>
      </c>
      <c r="E392" s="25">
        <v>2310</v>
      </c>
      <c r="F392" s="25">
        <v>3550</v>
      </c>
      <c r="G392" s="25">
        <v>3550</v>
      </c>
      <c r="H392" s="25"/>
      <c r="I392" s="25">
        <v>3210</v>
      </c>
      <c r="J392" s="25">
        <v>2310</v>
      </c>
      <c r="K392" s="25">
        <v>0</v>
      </c>
      <c r="L392" s="25">
        <v>2310</v>
      </c>
      <c r="M392" s="27">
        <f t="shared" si="76"/>
        <v>1.1059190031152648</v>
      </c>
      <c r="N392" s="28">
        <f t="shared" si="77"/>
        <v>1.5367965367965368</v>
      </c>
    </row>
    <row r="393" spans="1:14" s="1" customFormat="1" ht="36">
      <c r="A393" s="21"/>
      <c r="B393" s="15"/>
      <c r="C393" s="23">
        <v>4758</v>
      </c>
      <c r="D393" s="24" t="s">
        <v>56</v>
      </c>
      <c r="E393" s="25">
        <v>955</v>
      </c>
      <c r="F393" s="25"/>
      <c r="G393" s="25"/>
      <c r="H393" s="25"/>
      <c r="I393" s="25"/>
      <c r="J393" s="25">
        <v>955</v>
      </c>
      <c r="K393" s="25">
        <v>0</v>
      </c>
      <c r="L393" s="25">
        <v>955</v>
      </c>
      <c r="M393" s="27">
        <f t="shared" si="76"/>
        <v>0</v>
      </c>
      <c r="N393" s="28">
        <f t="shared" si="77"/>
        <v>0</v>
      </c>
    </row>
    <row r="394" spans="1:14" s="1" customFormat="1" ht="36">
      <c r="A394" s="21"/>
      <c r="B394" s="15"/>
      <c r="C394" s="23">
        <v>4759</v>
      </c>
      <c r="D394" s="24" t="s">
        <v>56</v>
      </c>
      <c r="E394" s="25">
        <v>45</v>
      </c>
      <c r="F394" s="25"/>
      <c r="G394" s="25"/>
      <c r="H394" s="25"/>
      <c r="I394" s="25"/>
      <c r="J394" s="25">
        <v>45</v>
      </c>
      <c r="K394" s="25">
        <v>0</v>
      </c>
      <c r="L394" s="25">
        <v>45</v>
      </c>
      <c r="M394" s="27">
        <f t="shared" si="76"/>
        <v>0</v>
      </c>
      <c r="N394" s="28">
        <f t="shared" si="77"/>
        <v>0</v>
      </c>
    </row>
    <row r="395" spans="1:14" ht="36">
      <c r="A395" s="21"/>
      <c r="B395" s="15" t="s">
        <v>166</v>
      </c>
      <c r="C395" s="23"/>
      <c r="D395" s="17" t="s">
        <v>167</v>
      </c>
      <c r="E395" s="18">
        <f>E396</f>
        <v>1500</v>
      </c>
      <c r="F395" s="18">
        <f t="shared" ref="F395:L395" si="78">F396</f>
        <v>2500</v>
      </c>
      <c r="G395" s="18">
        <f t="shared" si="78"/>
        <v>2500</v>
      </c>
      <c r="H395" s="18">
        <f t="shared" si="78"/>
        <v>0</v>
      </c>
      <c r="I395" s="18">
        <f t="shared" si="78"/>
        <v>1500</v>
      </c>
      <c r="J395" s="18">
        <f>J396</f>
        <v>1500</v>
      </c>
      <c r="K395" s="18">
        <f t="shared" si="78"/>
        <v>360</v>
      </c>
      <c r="L395" s="18">
        <f t="shared" si="78"/>
        <v>1500</v>
      </c>
      <c r="M395" s="19">
        <f t="shared" si="76"/>
        <v>1.6666666666666667</v>
      </c>
      <c r="N395" s="20">
        <f t="shared" si="77"/>
        <v>1.6666666666666667</v>
      </c>
    </row>
    <row r="396" spans="1:14" ht="24">
      <c r="A396" s="21"/>
      <c r="B396" s="15"/>
      <c r="C396" s="23">
        <v>4170</v>
      </c>
      <c r="D396" s="24" t="s">
        <v>25</v>
      </c>
      <c r="E396" s="25">
        <v>1500</v>
      </c>
      <c r="F396" s="25">
        <v>2500</v>
      </c>
      <c r="G396" s="25">
        <v>2500</v>
      </c>
      <c r="H396" s="25"/>
      <c r="I396" s="25">
        <v>1500</v>
      </c>
      <c r="J396" s="25">
        <v>1500</v>
      </c>
      <c r="K396" s="25">
        <v>360</v>
      </c>
      <c r="L396" s="25">
        <v>1500</v>
      </c>
      <c r="M396" s="27">
        <f t="shared" si="76"/>
        <v>1.6666666666666667</v>
      </c>
      <c r="N396" s="28">
        <f t="shared" si="77"/>
        <v>1.6666666666666667</v>
      </c>
    </row>
    <row r="397" spans="1:14">
      <c r="A397" s="21"/>
      <c r="B397" s="15" t="s">
        <v>124</v>
      </c>
      <c r="C397" s="23"/>
      <c r="D397" s="17" t="s">
        <v>14</v>
      </c>
      <c r="E397" s="18">
        <f t="shared" ref="E397:L397" si="79">E398</f>
        <v>23000</v>
      </c>
      <c r="F397" s="18">
        <f t="shared" si="79"/>
        <v>10000</v>
      </c>
      <c r="G397" s="18">
        <f t="shared" si="79"/>
        <v>10000</v>
      </c>
      <c r="H397" s="18">
        <f t="shared" si="79"/>
        <v>0</v>
      </c>
      <c r="I397" s="18">
        <f t="shared" si="79"/>
        <v>15000</v>
      </c>
      <c r="J397" s="18">
        <f t="shared" si="79"/>
        <v>23000</v>
      </c>
      <c r="K397" s="18">
        <f t="shared" si="79"/>
        <v>15034.6</v>
      </c>
      <c r="L397" s="18">
        <f t="shared" si="79"/>
        <v>23000</v>
      </c>
      <c r="M397" s="19">
        <f t="shared" si="76"/>
        <v>0.66666666666666663</v>
      </c>
      <c r="N397" s="20">
        <f t="shared" si="77"/>
        <v>0.43478260869565216</v>
      </c>
    </row>
    <row r="398" spans="1:14">
      <c r="A398" s="21"/>
      <c r="B398" s="15"/>
      <c r="C398" s="23">
        <v>3110</v>
      </c>
      <c r="D398" s="24" t="s">
        <v>115</v>
      </c>
      <c r="E398" s="25">
        <v>23000</v>
      </c>
      <c r="F398" s="25">
        <v>10000</v>
      </c>
      <c r="G398" s="25">
        <v>10000</v>
      </c>
      <c r="H398" s="25"/>
      <c r="I398" s="25">
        <v>15000</v>
      </c>
      <c r="J398" s="25">
        <v>23000</v>
      </c>
      <c r="K398" s="25">
        <v>15034.6</v>
      </c>
      <c r="L398" s="25">
        <v>23000</v>
      </c>
      <c r="M398" s="27">
        <f t="shared" si="76"/>
        <v>0.66666666666666663</v>
      </c>
      <c r="N398" s="28">
        <f t="shared" si="77"/>
        <v>0.43478260869565216</v>
      </c>
    </row>
    <row r="399" spans="1:14" ht="24">
      <c r="A399" s="14" t="s">
        <v>125</v>
      </c>
      <c r="B399" s="15"/>
      <c r="C399" s="23"/>
      <c r="D399" s="17" t="s">
        <v>126</v>
      </c>
      <c r="E399" s="18">
        <f t="shared" ref="E399:L399" si="80">E400+E412</f>
        <v>182640</v>
      </c>
      <c r="F399" s="18">
        <f t="shared" si="80"/>
        <v>178570</v>
      </c>
      <c r="G399" s="18">
        <f t="shared" si="80"/>
        <v>178570</v>
      </c>
      <c r="H399" s="18">
        <f t="shared" si="80"/>
        <v>0</v>
      </c>
      <c r="I399" s="18">
        <f t="shared" si="80"/>
        <v>125000</v>
      </c>
      <c r="J399" s="18">
        <f t="shared" si="80"/>
        <v>182640</v>
      </c>
      <c r="K399" s="18">
        <f t="shared" si="80"/>
        <v>125364.44</v>
      </c>
      <c r="L399" s="18">
        <f t="shared" si="80"/>
        <v>182640</v>
      </c>
      <c r="M399" s="19">
        <f t="shared" si="76"/>
        <v>1.4285600000000001</v>
      </c>
      <c r="N399" s="20">
        <f t="shared" si="77"/>
        <v>0.97771572492334646</v>
      </c>
    </row>
    <row r="400" spans="1:14">
      <c r="A400" s="21"/>
      <c r="B400" s="15" t="s">
        <v>127</v>
      </c>
      <c r="C400" s="23"/>
      <c r="D400" s="17" t="s">
        <v>128</v>
      </c>
      <c r="E400" s="18">
        <f t="shared" ref="E400:L400" si="81">SUM(E401:E411)</f>
        <v>137756</v>
      </c>
      <c r="F400" s="18">
        <f t="shared" si="81"/>
        <v>178570</v>
      </c>
      <c r="G400" s="18">
        <f t="shared" si="81"/>
        <v>178570</v>
      </c>
      <c r="H400" s="18">
        <f t="shared" si="81"/>
        <v>0</v>
      </c>
      <c r="I400" s="18">
        <f t="shared" si="81"/>
        <v>125000</v>
      </c>
      <c r="J400" s="18">
        <f t="shared" si="81"/>
        <v>137756</v>
      </c>
      <c r="K400" s="18">
        <f t="shared" si="81"/>
        <v>89596.44</v>
      </c>
      <c r="L400" s="18">
        <f t="shared" si="81"/>
        <v>137756</v>
      </c>
      <c r="M400" s="19">
        <f t="shared" si="76"/>
        <v>1.4285600000000001</v>
      </c>
      <c r="N400" s="20">
        <f t="shared" si="77"/>
        <v>1.2962774761171927</v>
      </c>
    </row>
    <row r="401" spans="1:14" ht="36">
      <c r="A401" s="21"/>
      <c r="B401" s="15"/>
      <c r="C401" s="30">
        <v>3020</v>
      </c>
      <c r="D401" s="41" t="s">
        <v>20</v>
      </c>
      <c r="E401" s="25">
        <v>8988</v>
      </c>
      <c r="F401" s="25">
        <v>14616</v>
      </c>
      <c r="G401" s="25">
        <v>14616</v>
      </c>
      <c r="H401" s="25"/>
      <c r="I401" s="25"/>
      <c r="J401" s="25">
        <v>8988</v>
      </c>
      <c r="K401" s="25">
        <v>6966.07</v>
      </c>
      <c r="L401" s="25">
        <v>8988</v>
      </c>
      <c r="M401" s="27">
        <f t="shared" si="76"/>
        <v>0</v>
      </c>
      <c r="N401" s="28">
        <f t="shared" si="77"/>
        <v>1.6261682242990654</v>
      </c>
    </row>
    <row r="402" spans="1:14" ht="24">
      <c r="A402" s="21"/>
      <c r="B402" s="15"/>
      <c r="C402" s="30">
        <v>4010</v>
      </c>
      <c r="D402" s="24" t="s">
        <v>21</v>
      </c>
      <c r="E402" s="25">
        <v>84000</v>
      </c>
      <c r="F402" s="25">
        <v>121110</v>
      </c>
      <c r="G402" s="25">
        <v>121110</v>
      </c>
      <c r="H402" s="25"/>
      <c r="I402" s="25">
        <v>92068</v>
      </c>
      <c r="J402" s="25">
        <v>84000</v>
      </c>
      <c r="K402" s="25">
        <v>57596</v>
      </c>
      <c r="L402" s="25">
        <v>84000</v>
      </c>
      <c r="M402" s="27">
        <f t="shared" si="76"/>
        <v>1.3154407611765218</v>
      </c>
      <c r="N402" s="28">
        <f t="shared" si="77"/>
        <v>1.4417857142857142</v>
      </c>
    </row>
    <row r="403" spans="1:14" ht="24">
      <c r="A403" s="21"/>
      <c r="B403" s="15"/>
      <c r="C403" s="30">
        <v>4040</v>
      </c>
      <c r="D403" s="24" t="s">
        <v>22</v>
      </c>
      <c r="E403" s="25">
        <v>5700</v>
      </c>
      <c r="F403" s="25">
        <v>7140</v>
      </c>
      <c r="G403" s="25">
        <v>7140</v>
      </c>
      <c r="H403" s="25"/>
      <c r="I403" s="25">
        <v>5700</v>
      </c>
      <c r="J403" s="25">
        <v>5700</v>
      </c>
      <c r="K403" s="25">
        <v>5695.8</v>
      </c>
      <c r="L403" s="25">
        <v>5700</v>
      </c>
      <c r="M403" s="27">
        <f t="shared" si="76"/>
        <v>1.2526315789473683</v>
      </c>
      <c r="N403" s="28">
        <f t="shared" si="77"/>
        <v>1.2526315789473683</v>
      </c>
    </row>
    <row r="404" spans="1:14" ht="36">
      <c r="A404" s="21"/>
      <c r="B404" s="15"/>
      <c r="C404" s="23">
        <v>4110</v>
      </c>
      <c r="D404" s="24" t="s">
        <v>23</v>
      </c>
      <c r="E404" s="25">
        <v>14117</v>
      </c>
      <c r="F404" s="25">
        <v>19094</v>
      </c>
      <c r="G404" s="25">
        <v>19094</v>
      </c>
      <c r="H404" s="25"/>
      <c r="I404" s="25">
        <v>15037</v>
      </c>
      <c r="J404" s="25">
        <v>14117</v>
      </c>
      <c r="K404" s="25">
        <v>9408.44</v>
      </c>
      <c r="L404" s="25">
        <v>14117</v>
      </c>
      <c r="M404" s="27">
        <f t="shared" si="76"/>
        <v>1.2698011571457073</v>
      </c>
      <c r="N404" s="28">
        <f t="shared" si="77"/>
        <v>1.3525536587093576</v>
      </c>
    </row>
    <row r="405" spans="1:14" ht="24">
      <c r="A405" s="21"/>
      <c r="B405" s="15"/>
      <c r="C405" s="23">
        <v>4120</v>
      </c>
      <c r="D405" s="24" t="s">
        <v>24</v>
      </c>
      <c r="E405" s="25">
        <v>1604</v>
      </c>
      <c r="F405" s="25">
        <v>3064</v>
      </c>
      <c r="G405" s="25">
        <v>3064</v>
      </c>
      <c r="H405" s="25"/>
      <c r="I405" s="25">
        <v>2395</v>
      </c>
      <c r="J405" s="25">
        <v>1604</v>
      </c>
      <c r="K405" s="25">
        <v>1518.3</v>
      </c>
      <c r="L405" s="25">
        <v>1604</v>
      </c>
      <c r="M405" s="27">
        <f t="shared" si="76"/>
        <v>1.2793319415448852</v>
      </c>
      <c r="N405" s="28">
        <f t="shared" si="77"/>
        <v>1.9102244389027432</v>
      </c>
    </row>
    <row r="406" spans="1:14" ht="24">
      <c r="A406" s="21"/>
      <c r="B406" s="15"/>
      <c r="C406" s="23">
        <v>4210</v>
      </c>
      <c r="D406" s="41" t="s">
        <v>26</v>
      </c>
      <c r="E406" s="25">
        <v>2000</v>
      </c>
      <c r="F406" s="25">
        <v>2900</v>
      </c>
      <c r="G406" s="25">
        <v>2900</v>
      </c>
      <c r="H406" s="25"/>
      <c r="I406" s="25">
        <v>2500</v>
      </c>
      <c r="J406" s="25">
        <v>2000</v>
      </c>
      <c r="K406" s="25">
        <v>1647.99</v>
      </c>
      <c r="L406" s="25">
        <v>2000</v>
      </c>
      <c r="M406" s="27">
        <f t="shared" si="76"/>
        <v>1.1599999999999999</v>
      </c>
      <c r="N406" s="28">
        <f t="shared" si="77"/>
        <v>1.45</v>
      </c>
    </row>
    <row r="407" spans="1:14" ht="48">
      <c r="A407" s="21"/>
      <c r="B407" s="15"/>
      <c r="C407" s="23">
        <v>4240</v>
      </c>
      <c r="D407" s="41" t="s">
        <v>86</v>
      </c>
      <c r="E407" s="25">
        <v>2000</v>
      </c>
      <c r="F407" s="25">
        <v>3000</v>
      </c>
      <c r="G407" s="25">
        <v>3000</v>
      </c>
      <c r="H407" s="25"/>
      <c r="I407" s="25">
        <v>2000</v>
      </c>
      <c r="J407" s="25">
        <v>2000</v>
      </c>
      <c r="K407" s="25">
        <v>972.08</v>
      </c>
      <c r="L407" s="25">
        <v>2000</v>
      </c>
      <c r="M407" s="27">
        <f t="shared" si="76"/>
        <v>1.5</v>
      </c>
      <c r="N407" s="28">
        <f t="shared" si="77"/>
        <v>1.5</v>
      </c>
    </row>
    <row r="408" spans="1:14" ht="24">
      <c r="A408" s="32"/>
      <c r="B408" s="34"/>
      <c r="C408" s="49">
        <v>4280</v>
      </c>
      <c r="D408" s="41" t="s">
        <v>27</v>
      </c>
      <c r="E408" s="25">
        <v>100</v>
      </c>
      <c r="F408" s="25">
        <v>100</v>
      </c>
      <c r="G408" s="54">
        <v>100</v>
      </c>
      <c r="H408" s="54"/>
      <c r="I408" s="54">
        <v>100</v>
      </c>
      <c r="J408" s="54">
        <v>100</v>
      </c>
      <c r="K408" s="54">
        <v>30</v>
      </c>
      <c r="L408" s="54">
        <v>100</v>
      </c>
      <c r="M408" s="27">
        <f t="shared" si="76"/>
        <v>1</v>
      </c>
      <c r="N408" s="28">
        <f t="shared" si="77"/>
        <v>1</v>
      </c>
    </row>
    <row r="409" spans="1:14" ht="24">
      <c r="A409" s="21"/>
      <c r="B409" s="15"/>
      <c r="C409" s="23">
        <v>4300</v>
      </c>
      <c r="D409" s="24" t="s">
        <v>15</v>
      </c>
      <c r="E409" s="25">
        <v>13256</v>
      </c>
      <c r="F409" s="25"/>
      <c r="G409" s="25"/>
      <c r="H409" s="25"/>
      <c r="I409" s="25"/>
      <c r="J409" s="25">
        <v>13256</v>
      </c>
      <c r="K409" s="25">
        <v>179.76</v>
      </c>
      <c r="L409" s="25">
        <v>13256</v>
      </c>
      <c r="M409" s="27">
        <f t="shared" si="76"/>
        <v>0</v>
      </c>
      <c r="N409" s="28">
        <f t="shared" si="77"/>
        <v>0</v>
      </c>
    </row>
    <row r="410" spans="1:14" ht="24">
      <c r="A410" s="21"/>
      <c r="B410" s="15"/>
      <c r="C410" s="23">
        <v>4440</v>
      </c>
      <c r="D410" s="24" t="s">
        <v>129</v>
      </c>
      <c r="E410" s="25">
        <v>5582</v>
      </c>
      <c r="F410" s="25">
        <v>7546</v>
      </c>
      <c r="G410" s="25">
        <v>7546</v>
      </c>
      <c r="H410" s="25"/>
      <c r="I410" s="25">
        <v>4791</v>
      </c>
      <c r="J410" s="25">
        <v>5582</v>
      </c>
      <c r="K410" s="25">
        <v>5582</v>
      </c>
      <c r="L410" s="25">
        <v>5582</v>
      </c>
      <c r="M410" s="27">
        <f t="shared" si="76"/>
        <v>1.5750365268211228</v>
      </c>
      <c r="N410" s="28">
        <f t="shared" si="77"/>
        <v>1.3518452167681834</v>
      </c>
    </row>
    <row r="411" spans="1:14" ht="60">
      <c r="A411" s="21"/>
      <c r="B411" s="15"/>
      <c r="C411" s="23">
        <v>4740</v>
      </c>
      <c r="D411" s="24" t="s">
        <v>62</v>
      </c>
      <c r="E411" s="25">
        <v>409</v>
      </c>
      <c r="F411" s="25"/>
      <c r="G411" s="25"/>
      <c r="H411" s="25"/>
      <c r="I411" s="25">
        <v>409</v>
      </c>
      <c r="J411" s="25">
        <v>409</v>
      </c>
      <c r="K411" s="25">
        <v>0</v>
      </c>
      <c r="L411" s="25">
        <v>409</v>
      </c>
      <c r="M411" s="27">
        <f t="shared" si="76"/>
        <v>0</v>
      </c>
      <c r="N411" s="28">
        <f t="shared" si="77"/>
        <v>0</v>
      </c>
    </row>
    <row r="412" spans="1:14" ht="24">
      <c r="A412" s="21"/>
      <c r="B412" s="15" t="s">
        <v>130</v>
      </c>
      <c r="C412" s="23"/>
      <c r="D412" s="17" t="s">
        <v>131</v>
      </c>
      <c r="E412" s="18">
        <f>E413+E415+E414</f>
        <v>44884</v>
      </c>
      <c r="F412" s="18">
        <f t="shared" ref="F412:L412" si="82">F413+F415+F414</f>
        <v>0</v>
      </c>
      <c r="G412" s="18">
        <f t="shared" si="82"/>
        <v>0</v>
      </c>
      <c r="H412" s="18">
        <f t="shared" si="82"/>
        <v>0</v>
      </c>
      <c r="I412" s="18">
        <f t="shared" si="82"/>
        <v>0</v>
      </c>
      <c r="J412" s="18">
        <f>J413+J415+J414</f>
        <v>44884</v>
      </c>
      <c r="K412" s="18">
        <f t="shared" si="82"/>
        <v>35768</v>
      </c>
      <c r="L412" s="18">
        <f t="shared" si="82"/>
        <v>44884</v>
      </c>
      <c r="M412" s="19">
        <f t="shared" si="76"/>
        <v>0</v>
      </c>
      <c r="N412" s="20">
        <f t="shared" si="77"/>
        <v>0</v>
      </c>
    </row>
    <row r="413" spans="1:14">
      <c r="A413" s="21"/>
      <c r="B413" s="22"/>
      <c r="C413" s="23">
        <v>3240</v>
      </c>
      <c r="D413" s="24" t="s">
        <v>103</v>
      </c>
      <c r="E413" s="25">
        <v>35803</v>
      </c>
      <c r="F413" s="25"/>
      <c r="G413" s="25"/>
      <c r="H413" s="25"/>
      <c r="I413" s="25"/>
      <c r="J413" s="25">
        <v>35803</v>
      </c>
      <c r="K413" s="25">
        <v>35768</v>
      </c>
      <c r="L413" s="25">
        <v>35803</v>
      </c>
      <c r="M413" s="27">
        <f t="shared" si="76"/>
        <v>0</v>
      </c>
      <c r="N413" s="28">
        <f t="shared" si="77"/>
        <v>0</v>
      </c>
    </row>
    <row r="414" spans="1:14" s="1" customFormat="1" ht="24">
      <c r="A414" s="21"/>
      <c r="B414" s="22"/>
      <c r="C414" s="23">
        <v>3260</v>
      </c>
      <c r="D414" s="24" t="s">
        <v>204</v>
      </c>
      <c r="E414" s="25">
        <v>9081</v>
      </c>
      <c r="F414" s="25"/>
      <c r="G414" s="25"/>
      <c r="H414" s="25"/>
      <c r="I414" s="25"/>
      <c r="J414" s="25">
        <v>9081</v>
      </c>
      <c r="K414" s="25">
        <v>0</v>
      </c>
      <c r="L414" s="25">
        <v>9081</v>
      </c>
      <c r="M414" s="27">
        <f t="shared" si="76"/>
        <v>0</v>
      </c>
      <c r="N414" s="28">
        <f t="shared" si="77"/>
        <v>0</v>
      </c>
    </row>
    <row r="415" spans="1:14" ht="24">
      <c r="A415" s="21"/>
      <c r="B415" s="22"/>
      <c r="C415" s="23">
        <v>4210</v>
      </c>
      <c r="D415" s="41" t="s">
        <v>26</v>
      </c>
      <c r="E415" s="25"/>
      <c r="F415" s="25"/>
      <c r="G415" s="25"/>
      <c r="H415" s="25"/>
      <c r="I415" s="25"/>
      <c r="J415" s="25"/>
      <c r="K415" s="25">
        <v>0</v>
      </c>
      <c r="L415" s="25"/>
      <c r="M415" s="27">
        <f t="shared" si="76"/>
        <v>0</v>
      </c>
      <c r="N415" s="28">
        <f t="shared" si="77"/>
        <v>0</v>
      </c>
    </row>
    <row r="416" spans="1:14" ht="48">
      <c r="A416" s="14" t="s">
        <v>132</v>
      </c>
      <c r="B416" s="15"/>
      <c r="C416" s="30"/>
      <c r="D416" s="17" t="s">
        <v>133</v>
      </c>
      <c r="E416" s="18">
        <f t="shared" ref="E416:L416" si="83">E417+E426</f>
        <v>196300</v>
      </c>
      <c r="F416" s="18">
        <f t="shared" si="83"/>
        <v>765907.6</v>
      </c>
      <c r="G416" s="18">
        <f t="shared" si="83"/>
        <v>765907.6</v>
      </c>
      <c r="H416" s="18">
        <f t="shared" si="83"/>
        <v>0</v>
      </c>
      <c r="I416" s="18">
        <f t="shared" si="83"/>
        <v>186300</v>
      </c>
      <c r="J416" s="18">
        <f t="shared" si="83"/>
        <v>196300</v>
      </c>
      <c r="K416" s="18">
        <f t="shared" si="83"/>
        <v>163382.84000000003</v>
      </c>
      <c r="L416" s="18">
        <f t="shared" si="83"/>
        <v>222847</v>
      </c>
      <c r="M416" s="19">
        <f t="shared" si="76"/>
        <v>4.1111519055287173</v>
      </c>
      <c r="N416" s="20">
        <f t="shared" si="77"/>
        <v>3.4369212957769233</v>
      </c>
    </row>
    <row r="417" spans="1:14" ht="24">
      <c r="A417" s="21"/>
      <c r="B417" s="15" t="s">
        <v>134</v>
      </c>
      <c r="C417" s="30"/>
      <c r="D417" s="17" t="s">
        <v>135</v>
      </c>
      <c r="E417" s="18">
        <f t="shared" ref="E417:L417" si="84">SUM(E418:E425)</f>
        <v>70300</v>
      </c>
      <c r="F417" s="18">
        <f t="shared" si="84"/>
        <v>630907.6</v>
      </c>
      <c r="G417" s="18">
        <f t="shared" si="84"/>
        <v>630907.6</v>
      </c>
      <c r="H417" s="18">
        <f t="shared" si="84"/>
        <v>0</v>
      </c>
      <c r="I417" s="18">
        <f t="shared" si="84"/>
        <v>66300</v>
      </c>
      <c r="J417" s="18">
        <f t="shared" si="84"/>
        <v>70300</v>
      </c>
      <c r="K417" s="18">
        <f t="shared" si="84"/>
        <v>59853.170000000006</v>
      </c>
      <c r="L417" s="18">
        <f t="shared" si="84"/>
        <v>83147</v>
      </c>
      <c r="M417" s="19">
        <f t="shared" si="76"/>
        <v>9.5159517345399696</v>
      </c>
      <c r="N417" s="20">
        <f t="shared" si="77"/>
        <v>7.5878576497047394</v>
      </c>
    </row>
    <row r="418" spans="1:14" ht="24">
      <c r="A418" s="21"/>
      <c r="B418" s="22"/>
      <c r="C418" s="23">
        <v>4170</v>
      </c>
      <c r="D418" s="24" t="s">
        <v>25</v>
      </c>
      <c r="E418" s="25">
        <v>3000</v>
      </c>
      <c r="F418" s="25">
        <v>1403.6</v>
      </c>
      <c r="G418" s="25">
        <v>1403.6</v>
      </c>
      <c r="H418" s="25"/>
      <c r="I418" s="25"/>
      <c r="J418" s="25">
        <v>3000</v>
      </c>
      <c r="K418" s="25">
        <v>1403.6</v>
      </c>
      <c r="L418" s="25">
        <v>1500</v>
      </c>
      <c r="M418" s="27">
        <f t="shared" si="76"/>
        <v>0</v>
      </c>
      <c r="N418" s="28">
        <f t="shared" si="77"/>
        <v>0.93573333333333331</v>
      </c>
    </row>
    <row r="419" spans="1:14" ht="24">
      <c r="A419" s="21"/>
      <c r="B419" s="22"/>
      <c r="C419" s="23">
        <v>4210</v>
      </c>
      <c r="D419" s="24" t="s">
        <v>26</v>
      </c>
      <c r="E419" s="25">
        <v>12000</v>
      </c>
      <c r="F419" s="25">
        <v>15000</v>
      </c>
      <c r="G419" s="25">
        <v>15000</v>
      </c>
      <c r="H419" s="25"/>
      <c r="I419" s="25">
        <v>15000</v>
      </c>
      <c r="J419" s="25">
        <v>12000</v>
      </c>
      <c r="K419" s="25">
        <v>8449.6</v>
      </c>
      <c r="L419" s="25">
        <v>15000</v>
      </c>
      <c r="M419" s="27">
        <f t="shared" si="76"/>
        <v>1</v>
      </c>
      <c r="N419" s="28">
        <f t="shared" si="77"/>
        <v>1</v>
      </c>
    </row>
    <row r="420" spans="1:14">
      <c r="A420" s="21"/>
      <c r="B420" s="22"/>
      <c r="C420" s="23">
        <v>4260</v>
      </c>
      <c r="D420" s="24" t="s">
        <v>31</v>
      </c>
      <c r="E420" s="25">
        <v>40779</v>
      </c>
      <c r="F420" s="25">
        <v>51000</v>
      </c>
      <c r="G420" s="25">
        <v>51000</v>
      </c>
      <c r="H420" s="25"/>
      <c r="I420" s="25">
        <v>40000</v>
      </c>
      <c r="J420" s="25">
        <v>40779</v>
      </c>
      <c r="K420" s="25">
        <v>37107.85</v>
      </c>
      <c r="L420" s="25">
        <v>45779</v>
      </c>
      <c r="M420" s="27">
        <f t="shared" si="76"/>
        <v>1.2749999999999999</v>
      </c>
      <c r="N420" s="28">
        <f t="shared" si="77"/>
        <v>1.114047925904891</v>
      </c>
    </row>
    <row r="421" spans="1:14" ht="24">
      <c r="A421" s="21"/>
      <c r="B421" s="22"/>
      <c r="C421" s="23">
        <v>4300</v>
      </c>
      <c r="D421" s="24" t="s">
        <v>15</v>
      </c>
      <c r="E421" s="25">
        <v>7500</v>
      </c>
      <c r="F421" s="25">
        <v>10000</v>
      </c>
      <c r="G421" s="25">
        <v>10000</v>
      </c>
      <c r="H421" s="25"/>
      <c r="I421" s="25">
        <v>7500</v>
      </c>
      <c r="J421" s="25">
        <v>7500</v>
      </c>
      <c r="K421" s="25">
        <v>6770.25</v>
      </c>
      <c r="L421" s="25">
        <v>9500</v>
      </c>
      <c r="M421" s="27">
        <f t="shared" si="76"/>
        <v>1.3333333333333333</v>
      </c>
      <c r="N421" s="28">
        <f t="shared" si="77"/>
        <v>1.0526315789473684</v>
      </c>
    </row>
    <row r="422" spans="1:14" ht="48">
      <c r="A422" s="21"/>
      <c r="B422" s="22"/>
      <c r="C422" s="23">
        <v>4360</v>
      </c>
      <c r="D422" s="24" t="s">
        <v>61</v>
      </c>
      <c r="E422" s="25">
        <v>1000</v>
      </c>
      <c r="F422" s="25">
        <v>1030</v>
      </c>
      <c r="G422" s="25">
        <v>1030</v>
      </c>
      <c r="H422" s="25"/>
      <c r="I422" s="25">
        <v>1000</v>
      </c>
      <c r="J422" s="25">
        <v>1000</v>
      </c>
      <c r="K422" s="25">
        <v>728.77</v>
      </c>
      <c r="L422" s="25">
        <v>1050</v>
      </c>
      <c r="M422" s="27">
        <f t="shared" si="76"/>
        <v>1.03</v>
      </c>
      <c r="N422" s="28">
        <f t="shared" si="77"/>
        <v>0.98095238095238091</v>
      </c>
    </row>
    <row r="423" spans="1:14" ht="48">
      <c r="A423" s="21"/>
      <c r="B423" s="22"/>
      <c r="C423" s="23">
        <v>4370</v>
      </c>
      <c r="D423" s="24" t="s">
        <v>32</v>
      </c>
      <c r="E423" s="25">
        <v>1200</v>
      </c>
      <c r="F423" s="25">
        <v>1200</v>
      </c>
      <c r="G423" s="25">
        <v>1200</v>
      </c>
      <c r="H423" s="25"/>
      <c r="I423" s="25">
        <v>1200</v>
      </c>
      <c r="J423" s="25">
        <v>1200</v>
      </c>
      <c r="K423" s="25">
        <v>898.3</v>
      </c>
      <c r="L423" s="25">
        <v>1300</v>
      </c>
      <c r="M423" s="27">
        <f t="shared" si="76"/>
        <v>1</v>
      </c>
      <c r="N423" s="28">
        <f t="shared" si="77"/>
        <v>0.92307692307692313</v>
      </c>
    </row>
    <row r="424" spans="1:14">
      <c r="A424" s="21"/>
      <c r="B424" s="15"/>
      <c r="C424" s="23">
        <v>4430</v>
      </c>
      <c r="D424" s="24" t="s">
        <v>16</v>
      </c>
      <c r="E424" s="25">
        <v>1600</v>
      </c>
      <c r="F424" s="25">
        <v>1274</v>
      </c>
      <c r="G424" s="25">
        <v>1274</v>
      </c>
      <c r="H424" s="25"/>
      <c r="I424" s="25">
        <v>1600</v>
      </c>
      <c r="J424" s="25">
        <v>1600</v>
      </c>
      <c r="K424" s="25">
        <v>1274</v>
      </c>
      <c r="L424" s="25">
        <v>1600</v>
      </c>
      <c r="M424" s="27">
        <f t="shared" si="76"/>
        <v>0.79625000000000001</v>
      </c>
      <c r="N424" s="28">
        <f t="shared" si="77"/>
        <v>0.79625000000000001</v>
      </c>
    </row>
    <row r="425" spans="1:14" ht="24">
      <c r="A425" s="14"/>
      <c r="B425" s="22"/>
      <c r="C425" s="23">
        <v>6050</v>
      </c>
      <c r="D425" s="24" t="s">
        <v>9</v>
      </c>
      <c r="E425" s="25">
        <v>3221</v>
      </c>
      <c r="F425" s="25">
        <v>550000</v>
      </c>
      <c r="G425" s="25">
        <v>550000</v>
      </c>
      <c r="H425" s="25"/>
      <c r="I425" s="25"/>
      <c r="J425" s="25">
        <v>3221</v>
      </c>
      <c r="K425" s="25">
        <v>3220.8</v>
      </c>
      <c r="L425" s="25">
        <v>7418</v>
      </c>
      <c r="M425" s="27">
        <f t="shared" ref="M425:M455" si="85">IF(I425=0,0,F425/I425)</f>
        <v>0</v>
      </c>
      <c r="N425" s="28">
        <f t="shared" ref="N425:N455" si="86">IF(L425=0,0,F425/L425)</f>
        <v>74.143974117012675</v>
      </c>
    </row>
    <row r="426" spans="1:14" ht="24">
      <c r="A426" s="21"/>
      <c r="B426" s="15" t="s">
        <v>136</v>
      </c>
      <c r="C426" s="23"/>
      <c r="D426" s="17" t="s">
        <v>137</v>
      </c>
      <c r="E426" s="18">
        <f t="shared" ref="E426:L426" si="87">E427+E428+E429</f>
        <v>126000</v>
      </c>
      <c r="F426" s="18">
        <f t="shared" si="87"/>
        <v>135000</v>
      </c>
      <c r="G426" s="18">
        <f t="shared" si="87"/>
        <v>135000</v>
      </c>
      <c r="H426" s="18">
        <f t="shared" si="87"/>
        <v>0</v>
      </c>
      <c r="I426" s="18">
        <f t="shared" si="87"/>
        <v>120000</v>
      </c>
      <c r="J426" s="18">
        <f t="shared" si="87"/>
        <v>126000</v>
      </c>
      <c r="K426" s="18">
        <f t="shared" si="87"/>
        <v>103529.67000000001</v>
      </c>
      <c r="L426" s="18">
        <f t="shared" si="87"/>
        <v>139700</v>
      </c>
      <c r="M426" s="19">
        <f t="shared" si="85"/>
        <v>1.125</v>
      </c>
      <c r="N426" s="20">
        <f t="shared" si="86"/>
        <v>0.96635647816750181</v>
      </c>
    </row>
    <row r="427" spans="1:14">
      <c r="A427" s="21"/>
      <c r="B427" s="15"/>
      <c r="C427" s="23">
        <v>4260</v>
      </c>
      <c r="D427" s="24" t="s">
        <v>31</v>
      </c>
      <c r="E427" s="25">
        <v>90000</v>
      </c>
      <c r="F427" s="25">
        <v>105000</v>
      </c>
      <c r="G427" s="25">
        <v>105000</v>
      </c>
      <c r="H427" s="25"/>
      <c r="I427" s="25">
        <v>120000</v>
      </c>
      <c r="J427" s="25">
        <v>90000</v>
      </c>
      <c r="K427" s="25">
        <v>80896.27</v>
      </c>
      <c r="L427" s="25">
        <v>110000</v>
      </c>
      <c r="M427" s="27">
        <f t="shared" si="85"/>
        <v>0.875</v>
      </c>
      <c r="N427" s="28">
        <f t="shared" si="86"/>
        <v>0.95454545454545459</v>
      </c>
    </row>
    <row r="428" spans="1:14" ht="24">
      <c r="A428" s="21"/>
      <c r="B428" s="22"/>
      <c r="C428" s="23">
        <v>4300</v>
      </c>
      <c r="D428" s="24" t="s">
        <v>15</v>
      </c>
      <c r="E428" s="25">
        <v>26000</v>
      </c>
      <c r="F428" s="25">
        <v>30000</v>
      </c>
      <c r="G428" s="25">
        <v>30000</v>
      </c>
      <c r="H428" s="25"/>
      <c r="I428" s="25"/>
      <c r="J428" s="25">
        <v>26000</v>
      </c>
      <c r="K428" s="25">
        <v>22633.4</v>
      </c>
      <c r="L428" s="25">
        <v>29700</v>
      </c>
      <c r="M428" s="27">
        <f t="shared" si="85"/>
        <v>0</v>
      </c>
      <c r="N428" s="28">
        <f t="shared" si="86"/>
        <v>1.0101010101010102</v>
      </c>
    </row>
    <row r="429" spans="1:14" ht="24">
      <c r="A429" s="21"/>
      <c r="B429" s="22"/>
      <c r="C429" s="23">
        <v>6050</v>
      </c>
      <c r="D429" s="24" t="s">
        <v>9</v>
      </c>
      <c r="E429" s="25">
        <v>10000</v>
      </c>
      <c r="F429" s="25">
        <v>0</v>
      </c>
      <c r="G429" s="25">
        <v>0</v>
      </c>
      <c r="H429" s="25"/>
      <c r="I429" s="25"/>
      <c r="J429" s="25">
        <v>10000</v>
      </c>
      <c r="K429" s="25">
        <v>0</v>
      </c>
      <c r="L429" s="25">
        <v>0</v>
      </c>
      <c r="M429" s="27">
        <f t="shared" si="85"/>
        <v>0</v>
      </c>
      <c r="N429" s="28">
        <f t="shared" si="86"/>
        <v>0</v>
      </c>
    </row>
    <row r="430" spans="1:14" ht="36">
      <c r="A430" s="14" t="s">
        <v>138</v>
      </c>
      <c r="B430" s="22"/>
      <c r="C430" s="23"/>
      <c r="D430" s="17" t="s">
        <v>139</v>
      </c>
      <c r="E430" s="18">
        <f t="shared" ref="E430:L430" si="88">E431+E439+E442+E444</f>
        <v>548774</v>
      </c>
      <c r="F430" s="18">
        <f t="shared" si="88"/>
        <v>706182</v>
      </c>
      <c r="G430" s="18">
        <f t="shared" si="88"/>
        <v>706182</v>
      </c>
      <c r="H430" s="18">
        <f t="shared" si="88"/>
        <v>0</v>
      </c>
      <c r="I430" s="18">
        <f t="shared" si="88"/>
        <v>700650</v>
      </c>
      <c r="J430" s="18">
        <f t="shared" si="88"/>
        <v>556852</v>
      </c>
      <c r="K430" s="18">
        <f t="shared" si="88"/>
        <v>180809.06</v>
      </c>
      <c r="L430" s="18">
        <f t="shared" si="88"/>
        <v>292262</v>
      </c>
      <c r="M430" s="19">
        <f t="shared" si="85"/>
        <v>1.0078955255833868</v>
      </c>
      <c r="N430" s="20">
        <f t="shared" si="86"/>
        <v>2.4162634896086388</v>
      </c>
    </row>
    <row r="431" spans="1:14" ht="24">
      <c r="A431" s="21"/>
      <c r="B431" s="15" t="s">
        <v>140</v>
      </c>
      <c r="C431" s="23"/>
      <c r="D431" s="17" t="s">
        <v>141</v>
      </c>
      <c r="E431" s="18">
        <f t="shared" ref="E431:L431" si="89">SUM(E432:E438)</f>
        <v>68774</v>
      </c>
      <c r="F431" s="18">
        <f t="shared" si="89"/>
        <v>69350</v>
      </c>
      <c r="G431" s="18">
        <f t="shared" si="89"/>
        <v>69350</v>
      </c>
      <c r="H431" s="18">
        <f t="shared" si="89"/>
        <v>0</v>
      </c>
      <c r="I431" s="18">
        <f t="shared" si="89"/>
        <v>220650</v>
      </c>
      <c r="J431" s="18">
        <f t="shared" si="89"/>
        <v>68774</v>
      </c>
      <c r="K431" s="18">
        <f t="shared" si="89"/>
        <v>10323.06</v>
      </c>
      <c r="L431" s="18">
        <f t="shared" si="89"/>
        <v>68774</v>
      </c>
      <c r="M431" s="19">
        <f t="shared" si="85"/>
        <v>0.31429866304101517</v>
      </c>
      <c r="N431" s="20">
        <f t="shared" si="86"/>
        <v>1.0083752580917207</v>
      </c>
    </row>
    <row r="432" spans="1:14" ht="24">
      <c r="A432" s="14"/>
      <c r="B432" s="22"/>
      <c r="C432" s="23">
        <v>4170</v>
      </c>
      <c r="D432" s="24" t="s">
        <v>25</v>
      </c>
      <c r="E432" s="25">
        <v>6200</v>
      </c>
      <c r="F432" s="25">
        <v>6200</v>
      </c>
      <c r="G432" s="25">
        <v>6200</v>
      </c>
      <c r="H432" s="25"/>
      <c r="I432" s="25">
        <v>2400</v>
      </c>
      <c r="J432" s="25">
        <v>6200</v>
      </c>
      <c r="K432" s="25">
        <v>3419</v>
      </c>
      <c r="L432" s="25">
        <v>6200</v>
      </c>
      <c r="M432" s="27">
        <f t="shared" si="85"/>
        <v>2.5833333333333335</v>
      </c>
      <c r="N432" s="28">
        <f t="shared" si="86"/>
        <v>1</v>
      </c>
    </row>
    <row r="433" spans="1:14" ht="24">
      <c r="A433" s="21"/>
      <c r="B433" s="22"/>
      <c r="C433" s="23">
        <v>4210</v>
      </c>
      <c r="D433" s="24" t="s">
        <v>26</v>
      </c>
      <c r="E433" s="25">
        <v>7924</v>
      </c>
      <c r="F433" s="25">
        <v>8500</v>
      </c>
      <c r="G433" s="25">
        <v>8500</v>
      </c>
      <c r="H433" s="25"/>
      <c r="I433" s="25">
        <v>3000</v>
      </c>
      <c r="J433" s="25">
        <v>7924</v>
      </c>
      <c r="K433" s="25">
        <v>416.11</v>
      </c>
      <c r="L433" s="25">
        <v>9424</v>
      </c>
      <c r="M433" s="27">
        <f t="shared" si="85"/>
        <v>2.8333333333333335</v>
      </c>
      <c r="N433" s="28">
        <f t="shared" si="86"/>
        <v>0.90195246179966049</v>
      </c>
    </row>
    <row r="434" spans="1:14">
      <c r="A434" s="21"/>
      <c r="B434" s="22"/>
      <c r="C434" s="23">
        <v>4260</v>
      </c>
      <c r="D434" s="24" t="s">
        <v>31</v>
      </c>
      <c r="E434" s="25">
        <v>2250</v>
      </c>
      <c r="F434" s="25">
        <v>3250</v>
      </c>
      <c r="G434" s="25">
        <v>3250</v>
      </c>
      <c r="H434" s="25"/>
      <c r="I434" s="25">
        <v>2000</v>
      </c>
      <c r="J434" s="25">
        <v>2250</v>
      </c>
      <c r="K434" s="25">
        <v>1764.89</v>
      </c>
      <c r="L434" s="25">
        <v>2850</v>
      </c>
      <c r="M434" s="27">
        <f t="shared" si="85"/>
        <v>1.625</v>
      </c>
      <c r="N434" s="28">
        <f t="shared" si="86"/>
        <v>1.1403508771929824</v>
      </c>
    </row>
    <row r="435" spans="1:14" ht="24">
      <c r="A435" s="21"/>
      <c r="B435" s="22"/>
      <c r="C435" s="23">
        <v>4300</v>
      </c>
      <c r="D435" s="24" t="s">
        <v>15</v>
      </c>
      <c r="E435" s="25">
        <v>8150</v>
      </c>
      <c r="F435" s="25">
        <v>5550</v>
      </c>
      <c r="G435" s="25">
        <v>5550</v>
      </c>
      <c r="H435" s="25"/>
      <c r="I435" s="25">
        <v>15500</v>
      </c>
      <c r="J435" s="25">
        <v>8150</v>
      </c>
      <c r="K435" s="25">
        <v>164.7</v>
      </c>
      <c r="L435" s="25">
        <v>5250</v>
      </c>
      <c r="M435" s="27">
        <f t="shared" si="85"/>
        <v>0.35806451612903228</v>
      </c>
      <c r="N435" s="28">
        <f t="shared" si="86"/>
        <v>1.0571428571428572</v>
      </c>
    </row>
    <row r="436" spans="1:14" ht="24">
      <c r="A436" s="21"/>
      <c r="B436" s="22"/>
      <c r="C436" s="23">
        <v>4350</v>
      </c>
      <c r="D436" s="24" t="s">
        <v>60</v>
      </c>
      <c r="E436" s="25">
        <v>2400</v>
      </c>
      <c r="F436" s="25">
        <v>3000</v>
      </c>
      <c r="G436" s="25">
        <v>3000</v>
      </c>
      <c r="H436" s="25"/>
      <c r="I436" s="25">
        <v>1400</v>
      </c>
      <c r="J436" s="25">
        <v>2400</v>
      </c>
      <c r="K436" s="25">
        <v>2156.88</v>
      </c>
      <c r="L436" s="25">
        <v>3000</v>
      </c>
      <c r="M436" s="27">
        <f t="shared" si="85"/>
        <v>2.1428571428571428</v>
      </c>
      <c r="N436" s="28">
        <f t="shared" si="86"/>
        <v>1</v>
      </c>
    </row>
    <row r="437" spans="1:14" ht="48">
      <c r="A437" s="21"/>
      <c r="B437" s="15"/>
      <c r="C437" s="23">
        <v>4370</v>
      </c>
      <c r="D437" s="24" t="s">
        <v>32</v>
      </c>
      <c r="E437" s="25">
        <v>1850</v>
      </c>
      <c r="F437" s="25">
        <v>2850</v>
      </c>
      <c r="G437" s="25">
        <v>2850</v>
      </c>
      <c r="H437" s="25"/>
      <c r="I437" s="25">
        <v>1350</v>
      </c>
      <c r="J437" s="25">
        <v>1850</v>
      </c>
      <c r="K437" s="25">
        <v>1547.48</v>
      </c>
      <c r="L437" s="25">
        <v>2050</v>
      </c>
      <c r="M437" s="27">
        <f t="shared" si="85"/>
        <v>2.1111111111111112</v>
      </c>
      <c r="N437" s="28">
        <f t="shared" si="86"/>
        <v>1.3902439024390243</v>
      </c>
    </row>
    <row r="438" spans="1:14" ht="24">
      <c r="A438" s="14"/>
      <c r="B438" s="22"/>
      <c r="C438" s="23">
        <v>6050</v>
      </c>
      <c r="D438" s="24" t="s">
        <v>9</v>
      </c>
      <c r="E438" s="25">
        <v>40000</v>
      </c>
      <c r="F438" s="25">
        <v>40000</v>
      </c>
      <c r="G438" s="25">
        <v>40000</v>
      </c>
      <c r="H438" s="25"/>
      <c r="I438" s="25">
        <v>195000</v>
      </c>
      <c r="J438" s="25">
        <v>40000</v>
      </c>
      <c r="K438" s="25">
        <v>854</v>
      </c>
      <c r="L438" s="25">
        <v>40000</v>
      </c>
      <c r="M438" s="27">
        <f t="shared" si="85"/>
        <v>0.20512820512820512</v>
      </c>
      <c r="N438" s="28">
        <f t="shared" si="86"/>
        <v>1</v>
      </c>
    </row>
    <row r="439" spans="1:14">
      <c r="A439" s="21"/>
      <c r="B439" s="15" t="s">
        <v>142</v>
      </c>
      <c r="C439" s="23"/>
      <c r="D439" s="17" t="s">
        <v>143</v>
      </c>
      <c r="E439" s="18">
        <f>E440+E441</f>
        <v>180000</v>
      </c>
      <c r="F439" s="18">
        <f t="shared" ref="F439:L439" si="90">F440+F441</f>
        <v>182230</v>
      </c>
      <c r="G439" s="18">
        <f t="shared" si="90"/>
        <v>182230</v>
      </c>
      <c r="H439" s="18">
        <f t="shared" si="90"/>
        <v>0</v>
      </c>
      <c r="I439" s="18">
        <f t="shared" si="90"/>
        <v>180000</v>
      </c>
      <c r="J439" s="18">
        <f>J440+J441</f>
        <v>188002</v>
      </c>
      <c r="K439" s="18">
        <f t="shared" si="90"/>
        <v>135000</v>
      </c>
      <c r="L439" s="18">
        <f t="shared" si="90"/>
        <v>188002</v>
      </c>
      <c r="M439" s="19">
        <f t="shared" si="85"/>
        <v>1.0123888888888888</v>
      </c>
      <c r="N439" s="20">
        <f t="shared" si="86"/>
        <v>0.96929819895533031</v>
      </c>
    </row>
    <row r="440" spans="1:14" ht="36">
      <c r="A440" s="21"/>
      <c r="B440" s="22"/>
      <c r="C440" s="30">
        <v>2480</v>
      </c>
      <c r="D440" s="24" t="s">
        <v>144</v>
      </c>
      <c r="E440" s="25">
        <v>180000</v>
      </c>
      <c r="F440" s="25">
        <v>182230</v>
      </c>
      <c r="G440" s="25">
        <v>182230</v>
      </c>
      <c r="H440" s="25"/>
      <c r="I440" s="25">
        <v>180000</v>
      </c>
      <c r="J440" s="25">
        <v>180000</v>
      </c>
      <c r="K440" s="25">
        <v>135000</v>
      </c>
      <c r="L440" s="25">
        <v>180000</v>
      </c>
      <c r="M440" s="27">
        <f t="shared" si="85"/>
        <v>1.0123888888888888</v>
      </c>
      <c r="N440" s="28">
        <f t="shared" si="86"/>
        <v>1.0123888888888888</v>
      </c>
    </row>
    <row r="441" spans="1:14" s="1" customFormat="1" ht="24">
      <c r="A441" s="21"/>
      <c r="B441" s="22"/>
      <c r="C441" s="30">
        <v>4300</v>
      </c>
      <c r="D441" s="24" t="s">
        <v>15</v>
      </c>
      <c r="E441" s="25"/>
      <c r="F441" s="25"/>
      <c r="G441" s="25"/>
      <c r="H441" s="25"/>
      <c r="I441" s="25"/>
      <c r="J441" s="25">
        <v>8002</v>
      </c>
      <c r="K441" s="25">
        <v>0</v>
      </c>
      <c r="L441" s="25">
        <v>8002</v>
      </c>
      <c r="M441" s="27">
        <f t="shared" si="85"/>
        <v>0</v>
      </c>
      <c r="N441" s="28">
        <f t="shared" si="86"/>
        <v>0</v>
      </c>
    </row>
    <row r="442" spans="1:14" ht="24">
      <c r="A442" s="21"/>
      <c r="B442" s="15" t="s">
        <v>169</v>
      </c>
      <c r="C442" s="30"/>
      <c r="D442" s="17" t="s">
        <v>170</v>
      </c>
      <c r="E442" s="18">
        <f t="shared" ref="E442:L442" si="91">E443</f>
        <v>300000</v>
      </c>
      <c r="F442" s="18">
        <f t="shared" si="91"/>
        <v>454602</v>
      </c>
      <c r="G442" s="18">
        <f t="shared" si="91"/>
        <v>454602</v>
      </c>
      <c r="H442" s="18">
        <f t="shared" si="91"/>
        <v>0</v>
      </c>
      <c r="I442" s="18">
        <f t="shared" si="91"/>
        <v>300000</v>
      </c>
      <c r="J442" s="18">
        <f t="shared" si="91"/>
        <v>300000</v>
      </c>
      <c r="K442" s="18">
        <f t="shared" si="91"/>
        <v>35410</v>
      </c>
      <c r="L442" s="18">
        <f t="shared" si="91"/>
        <v>35410</v>
      </c>
      <c r="M442" s="19">
        <f t="shared" si="85"/>
        <v>1.5153399999999999</v>
      </c>
      <c r="N442" s="20">
        <f t="shared" si="86"/>
        <v>12.838237785936176</v>
      </c>
    </row>
    <row r="443" spans="1:14" ht="24">
      <c r="A443" s="21"/>
      <c r="B443" s="22"/>
      <c r="C443" s="30">
        <v>4270</v>
      </c>
      <c r="D443" s="24" t="s">
        <v>46</v>
      </c>
      <c r="E443" s="25">
        <v>300000</v>
      </c>
      <c r="F443" s="25">
        <v>454602</v>
      </c>
      <c r="G443" s="25">
        <v>454602</v>
      </c>
      <c r="H443" s="25"/>
      <c r="I443" s="25">
        <v>300000</v>
      </c>
      <c r="J443" s="25">
        <v>300000</v>
      </c>
      <c r="K443" s="25">
        <v>35410</v>
      </c>
      <c r="L443" s="25">
        <v>35410</v>
      </c>
      <c r="M443" s="27">
        <f t="shared" si="85"/>
        <v>1.5153399999999999</v>
      </c>
      <c r="N443" s="28">
        <f t="shared" si="86"/>
        <v>12.838237785936176</v>
      </c>
    </row>
    <row r="444" spans="1:14">
      <c r="A444" s="21"/>
      <c r="B444" s="15" t="s">
        <v>145</v>
      </c>
      <c r="C444" s="30"/>
      <c r="D444" s="17" t="s">
        <v>14</v>
      </c>
      <c r="E444" s="18">
        <f t="shared" ref="E444:L444" si="92">E445</f>
        <v>0</v>
      </c>
      <c r="F444" s="18">
        <f t="shared" si="92"/>
        <v>0</v>
      </c>
      <c r="G444" s="18">
        <f t="shared" si="92"/>
        <v>0</v>
      </c>
      <c r="H444" s="18">
        <f t="shared" si="92"/>
        <v>0</v>
      </c>
      <c r="I444" s="18">
        <f t="shared" si="92"/>
        <v>0</v>
      </c>
      <c r="J444" s="18">
        <f t="shared" si="92"/>
        <v>76</v>
      </c>
      <c r="K444" s="18">
        <f t="shared" si="92"/>
        <v>76</v>
      </c>
      <c r="L444" s="18">
        <f t="shared" si="92"/>
        <v>76</v>
      </c>
      <c r="M444" s="19">
        <f t="shared" si="85"/>
        <v>0</v>
      </c>
      <c r="N444" s="20">
        <f t="shared" si="86"/>
        <v>0</v>
      </c>
    </row>
    <row r="445" spans="1:14" ht="24">
      <c r="A445" s="14"/>
      <c r="B445" s="22"/>
      <c r="C445" s="30">
        <v>4300</v>
      </c>
      <c r="D445" s="24" t="s">
        <v>15</v>
      </c>
      <c r="E445" s="25"/>
      <c r="F445" s="25"/>
      <c r="G445" s="25"/>
      <c r="H445" s="25"/>
      <c r="I445" s="25"/>
      <c r="J445" s="25">
        <v>76</v>
      </c>
      <c r="K445" s="25">
        <v>76</v>
      </c>
      <c r="L445" s="25">
        <v>76</v>
      </c>
      <c r="M445" s="27">
        <f t="shared" si="85"/>
        <v>0</v>
      </c>
      <c r="N445" s="28">
        <f t="shared" si="86"/>
        <v>0</v>
      </c>
    </row>
    <row r="446" spans="1:14" ht="24">
      <c r="A446" s="14" t="s">
        <v>146</v>
      </c>
      <c r="B446" s="15"/>
      <c r="C446" s="30"/>
      <c r="D446" s="17" t="s">
        <v>147</v>
      </c>
      <c r="E446" s="18">
        <f t="shared" ref="E446:L446" si="93">E447+E449+E452</f>
        <v>72500</v>
      </c>
      <c r="F446" s="18">
        <f t="shared" si="93"/>
        <v>70500</v>
      </c>
      <c r="G446" s="18">
        <f t="shared" si="93"/>
        <v>70500</v>
      </c>
      <c r="H446" s="18">
        <f t="shared" si="93"/>
        <v>0</v>
      </c>
      <c r="I446" s="18">
        <f t="shared" si="93"/>
        <v>771000</v>
      </c>
      <c r="J446" s="18">
        <f t="shared" si="93"/>
        <v>1107731</v>
      </c>
      <c r="K446" s="18">
        <f t="shared" si="93"/>
        <v>1100549.82</v>
      </c>
      <c r="L446" s="18">
        <f t="shared" si="93"/>
        <v>1105724</v>
      </c>
      <c r="M446" s="19">
        <f t="shared" si="85"/>
        <v>9.1439688715953302E-2</v>
      </c>
      <c r="N446" s="20">
        <f t="shared" si="86"/>
        <v>6.3759129764751427E-2</v>
      </c>
    </row>
    <row r="447" spans="1:14">
      <c r="A447" s="21"/>
      <c r="B447" s="15" t="s">
        <v>148</v>
      </c>
      <c r="C447" s="23"/>
      <c r="D447" s="17" t="s">
        <v>149</v>
      </c>
      <c r="E447" s="18">
        <f t="shared" ref="E447:L447" si="94">E448</f>
        <v>0</v>
      </c>
      <c r="F447" s="18">
        <f t="shared" si="94"/>
        <v>0</v>
      </c>
      <c r="G447" s="18">
        <f t="shared" si="94"/>
        <v>0</v>
      </c>
      <c r="H447" s="18">
        <f t="shared" si="94"/>
        <v>0</v>
      </c>
      <c r="I447" s="18">
        <f t="shared" si="94"/>
        <v>700000</v>
      </c>
      <c r="J447" s="18">
        <f t="shared" si="94"/>
        <v>1033831</v>
      </c>
      <c r="K447" s="18">
        <f t="shared" si="94"/>
        <v>1033824</v>
      </c>
      <c r="L447" s="18">
        <f t="shared" si="94"/>
        <v>1033824</v>
      </c>
      <c r="M447" s="19">
        <f t="shared" si="85"/>
        <v>0</v>
      </c>
      <c r="N447" s="20">
        <f t="shared" si="86"/>
        <v>0</v>
      </c>
    </row>
    <row r="448" spans="1:14" ht="24">
      <c r="A448" s="14"/>
      <c r="B448" s="22"/>
      <c r="C448" s="23">
        <v>6050</v>
      </c>
      <c r="D448" s="24" t="s">
        <v>9</v>
      </c>
      <c r="E448" s="25"/>
      <c r="F448" s="25"/>
      <c r="G448" s="25"/>
      <c r="H448" s="39"/>
      <c r="I448" s="25">
        <v>700000</v>
      </c>
      <c r="J448" s="25">
        <v>1033831</v>
      </c>
      <c r="K448" s="25">
        <v>1033824</v>
      </c>
      <c r="L448" s="25">
        <v>1033824</v>
      </c>
      <c r="M448" s="27">
        <f t="shared" si="85"/>
        <v>0</v>
      </c>
      <c r="N448" s="28">
        <f t="shared" si="86"/>
        <v>0</v>
      </c>
    </row>
    <row r="449" spans="1:14" ht="36">
      <c r="A449" s="21"/>
      <c r="B449" s="15" t="s">
        <v>150</v>
      </c>
      <c r="C449" s="30"/>
      <c r="D449" s="17" t="s">
        <v>151</v>
      </c>
      <c r="E449" s="18">
        <f>E450+E451</f>
        <v>67000</v>
      </c>
      <c r="F449" s="18">
        <f t="shared" ref="F449:L449" si="95">F450+F451</f>
        <v>65000</v>
      </c>
      <c r="G449" s="18">
        <f t="shared" si="95"/>
        <v>65000</v>
      </c>
      <c r="H449" s="18">
        <f t="shared" si="95"/>
        <v>0</v>
      </c>
      <c r="I449" s="18">
        <f t="shared" si="95"/>
        <v>70000</v>
      </c>
      <c r="J449" s="18">
        <f>J450+J451</f>
        <v>67500</v>
      </c>
      <c r="K449" s="18">
        <f t="shared" si="95"/>
        <v>65000</v>
      </c>
      <c r="L449" s="18">
        <f t="shared" si="95"/>
        <v>65500</v>
      </c>
      <c r="M449" s="19">
        <f t="shared" si="85"/>
        <v>0.9285714285714286</v>
      </c>
      <c r="N449" s="20">
        <f t="shared" si="86"/>
        <v>0.99236641221374045</v>
      </c>
    </row>
    <row r="450" spans="1:14" ht="72">
      <c r="A450" s="21"/>
      <c r="B450" s="15"/>
      <c r="C450" s="23">
        <v>2820</v>
      </c>
      <c r="D450" s="24" t="s">
        <v>152</v>
      </c>
      <c r="E450" s="25">
        <v>67000</v>
      </c>
      <c r="F450" s="25">
        <v>65000</v>
      </c>
      <c r="G450" s="25">
        <v>65000</v>
      </c>
      <c r="H450" s="25"/>
      <c r="I450" s="25">
        <v>70000</v>
      </c>
      <c r="J450" s="25">
        <v>67000</v>
      </c>
      <c r="K450" s="25">
        <v>65000</v>
      </c>
      <c r="L450" s="25">
        <v>65000</v>
      </c>
      <c r="M450" s="27">
        <f t="shared" si="85"/>
        <v>0.9285714285714286</v>
      </c>
      <c r="N450" s="28">
        <f t="shared" si="86"/>
        <v>1</v>
      </c>
    </row>
    <row r="451" spans="1:14" s="1" customFormat="1" ht="24">
      <c r="A451" s="21"/>
      <c r="B451" s="15"/>
      <c r="C451" s="23">
        <v>4210</v>
      </c>
      <c r="D451" s="24" t="s">
        <v>26</v>
      </c>
      <c r="E451" s="25"/>
      <c r="F451" s="25"/>
      <c r="G451" s="25"/>
      <c r="H451" s="25"/>
      <c r="I451" s="25"/>
      <c r="J451" s="25">
        <v>500</v>
      </c>
      <c r="K451" s="25">
        <v>0</v>
      </c>
      <c r="L451" s="25">
        <v>500</v>
      </c>
      <c r="M451" s="27">
        <f t="shared" si="85"/>
        <v>0</v>
      </c>
      <c r="N451" s="28">
        <f t="shared" si="86"/>
        <v>0</v>
      </c>
    </row>
    <row r="452" spans="1:14">
      <c r="A452" s="21"/>
      <c r="B452" s="15" t="s">
        <v>153</v>
      </c>
      <c r="C452" s="23"/>
      <c r="D452" s="17" t="s">
        <v>14</v>
      </c>
      <c r="E452" s="18">
        <f>E453+E454</f>
        <v>5500</v>
      </c>
      <c r="F452" s="18">
        <f t="shared" ref="F452:L452" si="96">F453+F454</f>
        <v>5500</v>
      </c>
      <c r="G452" s="18">
        <f t="shared" si="96"/>
        <v>5500</v>
      </c>
      <c r="H452" s="18">
        <f t="shared" si="96"/>
        <v>0</v>
      </c>
      <c r="I452" s="18">
        <f t="shared" si="96"/>
        <v>1000</v>
      </c>
      <c r="J452" s="18">
        <f>J453+J454</f>
        <v>6400</v>
      </c>
      <c r="K452" s="18">
        <f t="shared" si="96"/>
        <v>1725.8200000000002</v>
      </c>
      <c r="L452" s="18">
        <f t="shared" si="96"/>
        <v>6400</v>
      </c>
      <c r="M452" s="19">
        <f t="shared" si="85"/>
        <v>5.5</v>
      </c>
      <c r="N452" s="20">
        <f t="shared" si="86"/>
        <v>0.859375</v>
      </c>
    </row>
    <row r="453" spans="1:14" s="1" customFormat="1" ht="24">
      <c r="A453" s="21"/>
      <c r="B453" s="15"/>
      <c r="C453" s="23">
        <v>4210</v>
      </c>
      <c r="D453" s="24" t="s">
        <v>26</v>
      </c>
      <c r="E453" s="26"/>
      <c r="F453" s="26"/>
      <c r="G453" s="26"/>
      <c r="H453" s="18"/>
      <c r="I453" s="18"/>
      <c r="J453" s="26">
        <v>900</v>
      </c>
      <c r="K453" s="26">
        <v>900</v>
      </c>
      <c r="L453" s="26">
        <v>900</v>
      </c>
      <c r="M453" s="27">
        <f t="shared" si="85"/>
        <v>0</v>
      </c>
      <c r="N453" s="28">
        <f t="shared" si="86"/>
        <v>0</v>
      </c>
    </row>
    <row r="454" spans="1:14">
      <c r="A454" s="21"/>
      <c r="B454" s="15"/>
      <c r="C454" s="30">
        <v>4260</v>
      </c>
      <c r="D454" s="24" t="s">
        <v>31</v>
      </c>
      <c r="E454" s="25">
        <v>5500</v>
      </c>
      <c r="F454" s="25">
        <v>5500</v>
      </c>
      <c r="G454" s="25">
        <v>5500</v>
      </c>
      <c r="H454" s="25"/>
      <c r="I454" s="25">
        <v>1000</v>
      </c>
      <c r="J454" s="25">
        <v>5500</v>
      </c>
      <c r="K454" s="25">
        <v>825.82</v>
      </c>
      <c r="L454" s="25">
        <v>5500</v>
      </c>
      <c r="M454" s="27">
        <f t="shared" si="85"/>
        <v>5.5</v>
      </c>
      <c r="N454" s="28">
        <f t="shared" si="86"/>
        <v>1</v>
      </c>
    </row>
    <row r="455" spans="1:14" ht="15" thickBot="1">
      <c r="A455" s="55"/>
      <c r="B455" s="56"/>
      <c r="C455" s="57"/>
      <c r="D455" s="58" t="s">
        <v>154</v>
      </c>
      <c r="E455" s="59">
        <f t="shared" ref="E455:L455" si="97">E7+E15+E27+E38+E62+E70+E184+E198+E216+E220+E223+E226+E328+E336+E399+E416+E430+E446</f>
        <v>14605763.629999999</v>
      </c>
      <c r="F455" s="59">
        <f t="shared" si="97"/>
        <v>10705898.109999999</v>
      </c>
      <c r="G455" s="59">
        <f t="shared" si="97"/>
        <v>9686193.1099999994</v>
      </c>
      <c r="H455" s="59">
        <f t="shared" si="97"/>
        <v>1019705</v>
      </c>
      <c r="I455" s="59">
        <f t="shared" si="97"/>
        <v>11473189</v>
      </c>
      <c r="J455" s="59">
        <f t="shared" si="97"/>
        <v>12347198.82</v>
      </c>
      <c r="K455" s="59">
        <f t="shared" si="97"/>
        <v>8919589</v>
      </c>
      <c r="L455" s="59">
        <f t="shared" si="97"/>
        <v>12160804.77</v>
      </c>
      <c r="M455" s="60">
        <f t="shared" si="85"/>
        <v>0.9331231369063997</v>
      </c>
      <c r="N455" s="61">
        <f t="shared" si="86"/>
        <v>0.88036098864203705</v>
      </c>
    </row>
    <row r="456" spans="1:14">
      <c r="A456" s="3"/>
    </row>
    <row r="457" spans="1:14">
      <c r="A457" s="4"/>
    </row>
  </sheetData>
  <mergeCells count="38">
    <mergeCell ref="A2:N2"/>
    <mergeCell ref="K1:M1"/>
    <mergeCell ref="C3:C5"/>
    <mergeCell ref="B3:B5"/>
    <mergeCell ref="D3:D5"/>
    <mergeCell ref="E4:E5"/>
    <mergeCell ref="I3:J3"/>
    <mergeCell ref="I4:I5"/>
    <mergeCell ref="J4:J5"/>
    <mergeCell ref="K4:K5"/>
    <mergeCell ref="A139:B139"/>
    <mergeCell ref="G4:G5"/>
    <mergeCell ref="A144:B144"/>
    <mergeCell ref="M3:M5"/>
    <mergeCell ref="L4:L5"/>
    <mergeCell ref="F4:F5"/>
    <mergeCell ref="E3:F3"/>
    <mergeCell ref="A3:A5"/>
    <mergeCell ref="H4:H5"/>
    <mergeCell ref="K3:L3"/>
    <mergeCell ref="A137:B137"/>
    <mergeCell ref="A138:B138"/>
    <mergeCell ref="A147:B147"/>
    <mergeCell ref="A123:B123"/>
    <mergeCell ref="N3:N5"/>
    <mergeCell ref="A148:B148"/>
    <mergeCell ref="A158:B158"/>
    <mergeCell ref="A149:B149"/>
    <mergeCell ref="A150:B150"/>
    <mergeCell ref="A151:B151"/>
    <mergeCell ref="A152:B152"/>
    <mergeCell ref="A153:B153"/>
    <mergeCell ref="A134:B134"/>
    <mergeCell ref="A135:B135"/>
    <mergeCell ref="G3:H3"/>
    <mergeCell ref="A136:B136"/>
    <mergeCell ref="A143:B143"/>
    <mergeCell ref="A94:B9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9"/>
  <sheetViews>
    <sheetView view="pageLayout" zoomScale="85" zoomScaleSheetLayoutView="100" zoomScalePageLayoutView="85" workbookViewId="0">
      <selection activeCell="G258" sqref="G258"/>
    </sheetView>
  </sheetViews>
  <sheetFormatPr defaultRowHeight="14.25"/>
  <cols>
    <col min="1" max="1" width="5" style="1" customWidth="1"/>
    <col min="2" max="2" width="8" style="1" customWidth="1"/>
    <col min="3" max="3" width="9" style="1" customWidth="1"/>
    <col min="4" max="4" width="56.375" style="1" customWidth="1"/>
    <col min="5" max="5" width="16.75" style="1" customWidth="1"/>
    <col min="6" max="6" width="15.625" style="1" customWidth="1"/>
    <col min="7" max="7" width="22" style="1" customWidth="1"/>
    <col min="8" max="16384" width="9" style="1"/>
  </cols>
  <sheetData>
    <row r="1" spans="1:7" ht="14.25" customHeight="1">
      <c r="A1" s="2"/>
      <c r="B1" s="2"/>
      <c r="C1" s="2"/>
      <c r="D1" s="2"/>
      <c r="E1" s="2"/>
      <c r="F1" s="133" t="s">
        <v>271</v>
      </c>
      <c r="G1" s="133"/>
    </row>
    <row r="2" spans="1:7" ht="14.25" customHeight="1">
      <c r="A2" s="2"/>
      <c r="B2" s="2"/>
      <c r="C2" s="2"/>
      <c r="D2" s="2"/>
      <c r="E2" s="2"/>
      <c r="F2" s="134" t="s">
        <v>272</v>
      </c>
      <c r="G2" s="134"/>
    </row>
    <row r="3" spans="1:7" ht="14.25" customHeight="1">
      <c r="A3" s="2"/>
      <c r="B3" s="2"/>
      <c r="C3" s="2"/>
      <c r="D3" s="2"/>
      <c r="E3" s="2"/>
      <c r="F3" s="135" t="s">
        <v>268</v>
      </c>
      <c r="G3" s="135"/>
    </row>
    <row r="4" spans="1:7" ht="27" customHeight="1">
      <c r="A4" s="136" t="s">
        <v>269</v>
      </c>
      <c r="B4" s="137"/>
      <c r="C4" s="137"/>
      <c r="D4" s="137"/>
      <c r="E4" s="137"/>
      <c r="F4" s="137"/>
      <c r="G4" s="137"/>
    </row>
    <row r="5" spans="1:7" ht="14.25" customHeight="1">
      <c r="A5" s="138" t="s">
        <v>0</v>
      </c>
      <c r="B5" s="139" t="s">
        <v>1</v>
      </c>
      <c r="C5" s="139" t="s">
        <v>2</v>
      </c>
      <c r="D5" s="139" t="s">
        <v>3</v>
      </c>
      <c r="E5" s="139" t="s">
        <v>222</v>
      </c>
      <c r="F5" s="139" t="s">
        <v>186</v>
      </c>
      <c r="G5" s="139"/>
    </row>
    <row r="6" spans="1:7" ht="14.25" customHeight="1">
      <c r="A6" s="138"/>
      <c r="B6" s="139"/>
      <c r="C6" s="139"/>
      <c r="D6" s="139"/>
      <c r="E6" s="139"/>
      <c r="F6" s="139" t="s">
        <v>273</v>
      </c>
      <c r="G6" s="139" t="s">
        <v>274</v>
      </c>
    </row>
    <row r="7" spans="1:7" ht="65.25" customHeight="1">
      <c r="A7" s="138"/>
      <c r="B7" s="139"/>
      <c r="C7" s="139"/>
      <c r="D7" s="139"/>
      <c r="E7" s="139"/>
      <c r="F7" s="139"/>
      <c r="G7" s="139"/>
    </row>
    <row r="8" spans="1:7">
      <c r="A8" s="75">
        <v>1</v>
      </c>
      <c r="B8" s="76">
        <v>2</v>
      </c>
      <c r="C8" s="76">
        <v>3</v>
      </c>
      <c r="D8" s="76">
        <v>4</v>
      </c>
      <c r="E8" s="76">
        <v>6</v>
      </c>
      <c r="F8" s="76">
        <v>7</v>
      </c>
      <c r="G8" s="76">
        <v>8</v>
      </c>
    </row>
    <row r="9" spans="1:7">
      <c r="A9" s="77" t="s">
        <v>5</v>
      </c>
      <c r="B9" s="78"/>
      <c r="C9" s="79"/>
      <c r="D9" s="80" t="s">
        <v>6</v>
      </c>
      <c r="E9" s="81">
        <f>E10+E12+E14</f>
        <v>199310.87</v>
      </c>
      <c r="F9" s="81">
        <f>F10+F12+F14</f>
        <v>199310.87</v>
      </c>
      <c r="G9" s="81"/>
    </row>
    <row r="10" spans="1:7">
      <c r="A10" s="82"/>
      <c r="B10" s="83" t="s">
        <v>7</v>
      </c>
      <c r="C10" s="84"/>
      <c r="D10" s="85" t="s">
        <v>8</v>
      </c>
      <c r="E10" s="86">
        <f>E11</f>
        <v>197310.87</v>
      </c>
      <c r="F10" s="86">
        <f>F11</f>
        <v>197310.87</v>
      </c>
      <c r="G10" s="86"/>
    </row>
    <row r="11" spans="1:7">
      <c r="A11" s="87"/>
      <c r="B11" s="88"/>
      <c r="C11" s="89">
        <v>6050</v>
      </c>
      <c r="D11" s="90" t="s">
        <v>9</v>
      </c>
      <c r="E11" s="91">
        <v>197310.87</v>
      </c>
      <c r="F11" s="91">
        <v>197310.87</v>
      </c>
      <c r="G11" s="92"/>
    </row>
    <row r="12" spans="1:7">
      <c r="A12" s="87"/>
      <c r="B12" s="83" t="s">
        <v>10</v>
      </c>
      <c r="C12" s="84"/>
      <c r="D12" s="85" t="s">
        <v>11</v>
      </c>
      <c r="E12" s="93">
        <f>E13</f>
        <v>2000</v>
      </c>
      <c r="F12" s="93">
        <f>F13</f>
        <v>2000</v>
      </c>
      <c r="G12" s="93"/>
    </row>
    <row r="13" spans="1:7" ht="28.5">
      <c r="A13" s="87"/>
      <c r="B13" s="88"/>
      <c r="C13" s="89">
        <v>2850</v>
      </c>
      <c r="D13" s="90" t="s">
        <v>12</v>
      </c>
      <c r="E13" s="91">
        <v>2000</v>
      </c>
      <c r="F13" s="91">
        <v>2000</v>
      </c>
      <c r="G13" s="91"/>
    </row>
    <row r="14" spans="1:7">
      <c r="A14" s="87"/>
      <c r="B14" s="83" t="s">
        <v>13</v>
      </c>
      <c r="C14" s="94"/>
      <c r="D14" s="85" t="s">
        <v>14</v>
      </c>
      <c r="E14" s="86">
        <f>SUM(E15:E16)</f>
        <v>0</v>
      </c>
      <c r="F14" s="86">
        <f>SUM(F15:F16)</f>
        <v>0</v>
      </c>
      <c r="G14" s="86"/>
    </row>
    <row r="15" spans="1:7">
      <c r="A15" s="87"/>
      <c r="B15" s="83"/>
      <c r="C15" s="89">
        <v>4300</v>
      </c>
      <c r="D15" s="90" t="s">
        <v>15</v>
      </c>
      <c r="E15" s="95"/>
      <c r="F15" s="95"/>
      <c r="G15" s="95"/>
    </row>
    <row r="16" spans="1:7">
      <c r="A16" s="87"/>
      <c r="B16" s="88"/>
      <c r="C16" s="89">
        <v>4430</v>
      </c>
      <c r="D16" s="90" t="s">
        <v>16</v>
      </c>
      <c r="E16" s="95"/>
      <c r="F16" s="95"/>
      <c r="G16" s="95"/>
    </row>
    <row r="17" spans="1:7" ht="28.5">
      <c r="A17" s="82" t="s">
        <v>17</v>
      </c>
      <c r="B17" s="83"/>
      <c r="C17" s="84"/>
      <c r="D17" s="85" t="s">
        <v>171</v>
      </c>
      <c r="E17" s="86">
        <f>E18+E23</f>
        <v>118000</v>
      </c>
      <c r="F17" s="86">
        <f>F18+F23</f>
        <v>118000</v>
      </c>
      <c r="G17" s="86"/>
    </row>
    <row r="18" spans="1:7">
      <c r="A18" s="87"/>
      <c r="B18" s="83" t="s">
        <v>18</v>
      </c>
      <c r="C18" s="84"/>
      <c r="D18" s="85" t="s">
        <v>19</v>
      </c>
      <c r="E18" s="86">
        <f>SUM(E19:E22)</f>
        <v>41000</v>
      </c>
      <c r="F18" s="86">
        <f>SUM(F19:F22)</f>
        <v>41000</v>
      </c>
      <c r="G18" s="86"/>
    </row>
    <row r="19" spans="1:7">
      <c r="A19" s="87"/>
      <c r="B19" s="88"/>
      <c r="C19" s="89">
        <v>4170</v>
      </c>
      <c r="D19" s="90" t="s">
        <v>195</v>
      </c>
      <c r="E19" s="91">
        <v>5000</v>
      </c>
      <c r="F19" s="91">
        <v>5000</v>
      </c>
      <c r="G19" s="91"/>
    </row>
    <row r="20" spans="1:7">
      <c r="A20" s="87"/>
      <c r="B20" s="88"/>
      <c r="C20" s="89">
        <v>4210</v>
      </c>
      <c r="D20" s="90" t="s">
        <v>250</v>
      </c>
      <c r="E20" s="91">
        <v>21000</v>
      </c>
      <c r="F20" s="91">
        <v>21000</v>
      </c>
      <c r="G20" s="91"/>
    </row>
    <row r="21" spans="1:7" ht="28.5">
      <c r="A21" s="87"/>
      <c r="B21" s="88"/>
      <c r="C21" s="89">
        <v>4300</v>
      </c>
      <c r="D21" s="90" t="s">
        <v>247</v>
      </c>
      <c r="E21" s="91">
        <v>13000</v>
      </c>
      <c r="F21" s="91">
        <v>13000</v>
      </c>
      <c r="G21" s="91"/>
    </row>
    <row r="22" spans="1:7">
      <c r="A22" s="87"/>
      <c r="B22" s="88"/>
      <c r="C22" s="89">
        <v>4430</v>
      </c>
      <c r="D22" s="90" t="s">
        <v>248</v>
      </c>
      <c r="E22" s="91">
        <v>2000</v>
      </c>
      <c r="F22" s="91">
        <v>2000</v>
      </c>
      <c r="G22" s="91"/>
    </row>
    <row r="23" spans="1:7">
      <c r="A23" s="87"/>
      <c r="B23" s="83" t="s">
        <v>29</v>
      </c>
      <c r="C23" s="84"/>
      <c r="D23" s="85" t="s">
        <v>30</v>
      </c>
      <c r="E23" s="86">
        <f>SUM(E24:E28)</f>
        <v>77000</v>
      </c>
      <c r="F23" s="86">
        <f>SUM(F24:F28)</f>
        <v>77000</v>
      </c>
      <c r="G23" s="86"/>
    </row>
    <row r="24" spans="1:7">
      <c r="A24" s="87"/>
      <c r="B24" s="83"/>
      <c r="C24" s="89">
        <v>4210</v>
      </c>
      <c r="D24" s="90" t="s">
        <v>251</v>
      </c>
      <c r="E24" s="91">
        <v>4500</v>
      </c>
      <c r="F24" s="91">
        <v>4500</v>
      </c>
      <c r="G24" s="91"/>
    </row>
    <row r="25" spans="1:7">
      <c r="A25" s="87"/>
      <c r="B25" s="83"/>
      <c r="C25" s="89">
        <v>4260</v>
      </c>
      <c r="D25" s="90" t="s">
        <v>249</v>
      </c>
      <c r="E25" s="91">
        <v>45000</v>
      </c>
      <c r="F25" s="91">
        <v>45000</v>
      </c>
      <c r="G25" s="91"/>
    </row>
    <row r="26" spans="1:7" ht="28.5">
      <c r="A26" s="87"/>
      <c r="B26" s="83"/>
      <c r="C26" s="89">
        <v>4300</v>
      </c>
      <c r="D26" s="90" t="s">
        <v>252</v>
      </c>
      <c r="E26" s="91">
        <v>8000</v>
      </c>
      <c r="F26" s="91">
        <v>8000</v>
      </c>
      <c r="G26" s="91"/>
    </row>
    <row r="27" spans="1:7" ht="28.5">
      <c r="A27" s="87"/>
      <c r="B27" s="83"/>
      <c r="C27" s="89">
        <v>4370</v>
      </c>
      <c r="D27" s="90" t="s">
        <v>32</v>
      </c>
      <c r="E27" s="91">
        <v>500</v>
      </c>
      <c r="F27" s="91">
        <v>500</v>
      </c>
      <c r="G27" s="91"/>
    </row>
    <row r="28" spans="1:7">
      <c r="A28" s="87"/>
      <c r="B28" s="83"/>
      <c r="C28" s="89">
        <v>4430</v>
      </c>
      <c r="D28" s="90" t="s">
        <v>253</v>
      </c>
      <c r="E28" s="91">
        <v>19000</v>
      </c>
      <c r="F28" s="91">
        <v>19000</v>
      </c>
      <c r="G28" s="91"/>
    </row>
    <row r="29" spans="1:7">
      <c r="A29" s="82" t="s">
        <v>35</v>
      </c>
      <c r="B29" s="83"/>
      <c r="C29" s="84"/>
      <c r="D29" s="85" t="s">
        <v>36</v>
      </c>
      <c r="E29" s="86">
        <f>E30+E33+E35</f>
        <v>627650</v>
      </c>
      <c r="F29" s="86">
        <f>F30+F33+F35</f>
        <v>627650</v>
      </c>
      <c r="G29" s="86"/>
    </row>
    <row r="30" spans="1:7">
      <c r="A30" s="82"/>
      <c r="B30" s="83">
        <v>60004</v>
      </c>
      <c r="C30" s="84"/>
      <c r="D30" s="85" t="s">
        <v>37</v>
      </c>
      <c r="E30" s="86">
        <f>E32+E31</f>
        <v>175600</v>
      </c>
      <c r="F30" s="86">
        <f>F32+F31</f>
        <v>175600</v>
      </c>
      <c r="G30" s="86"/>
    </row>
    <row r="31" spans="1:7" ht="42.75">
      <c r="A31" s="82"/>
      <c r="B31" s="83"/>
      <c r="C31" s="94">
        <v>2310</v>
      </c>
      <c r="D31" s="90" t="s">
        <v>90</v>
      </c>
      <c r="E31" s="91">
        <v>175600</v>
      </c>
      <c r="F31" s="91">
        <v>175600</v>
      </c>
      <c r="G31" s="86"/>
    </row>
    <row r="32" spans="1:7">
      <c r="A32" s="87"/>
      <c r="B32" s="87"/>
      <c r="C32" s="89">
        <v>4300</v>
      </c>
      <c r="D32" s="90" t="s">
        <v>255</v>
      </c>
      <c r="E32" s="91"/>
      <c r="F32" s="91"/>
      <c r="G32" s="91"/>
    </row>
    <row r="33" spans="1:7">
      <c r="A33" s="87"/>
      <c r="B33" s="82" t="s">
        <v>38</v>
      </c>
      <c r="C33" s="94"/>
      <c r="D33" s="85" t="s">
        <v>39</v>
      </c>
      <c r="E33" s="86">
        <f>E34</f>
        <v>102900</v>
      </c>
      <c r="F33" s="86">
        <f>F34</f>
        <v>102900</v>
      </c>
      <c r="G33" s="86"/>
    </row>
    <row r="34" spans="1:7" ht="28.5">
      <c r="A34" s="87"/>
      <c r="B34" s="87"/>
      <c r="C34" s="89">
        <v>4300</v>
      </c>
      <c r="D34" s="90" t="s">
        <v>257</v>
      </c>
      <c r="E34" s="91">
        <v>102900</v>
      </c>
      <c r="F34" s="91">
        <v>102900</v>
      </c>
      <c r="G34" s="91"/>
    </row>
    <row r="35" spans="1:7">
      <c r="A35" s="87"/>
      <c r="B35" s="83">
        <v>60016</v>
      </c>
      <c r="C35" s="84"/>
      <c r="D35" s="85" t="s">
        <v>40</v>
      </c>
      <c r="E35" s="86">
        <f>SUM(E36:E38)</f>
        <v>349150</v>
      </c>
      <c r="F35" s="86">
        <f>SUM(F36:F38)</f>
        <v>349150</v>
      </c>
      <c r="G35" s="86"/>
    </row>
    <row r="36" spans="1:7">
      <c r="A36" s="87"/>
      <c r="B36" s="83"/>
      <c r="C36" s="89">
        <v>4210</v>
      </c>
      <c r="D36" s="90" t="s">
        <v>26</v>
      </c>
      <c r="E36" s="91">
        <v>2000</v>
      </c>
      <c r="F36" s="91">
        <v>2000</v>
      </c>
      <c r="G36" s="91"/>
    </row>
    <row r="37" spans="1:7" ht="28.5">
      <c r="A37" s="87"/>
      <c r="B37" s="83"/>
      <c r="C37" s="89">
        <v>4300</v>
      </c>
      <c r="D37" s="90" t="s">
        <v>256</v>
      </c>
      <c r="E37" s="91">
        <v>127150</v>
      </c>
      <c r="F37" s="91">
        <v>127150</v>
      </c>
      <c r="G37" s="91"/>
    </row>
    <row r="38" spans="1:7">
      <c r="A38" s="87"/>
      <c r="B38" s="88"/>
      <c r="C38" s="89">
        <v>6050</v>
      </c>
      <c r="D38" s="90" t="s">
        <v>9</v>
      </c>
      <c r="E38" s="91">
        <f>E39+E40</f>
        <v>220000</v>
      </c>
      <c r="F38" s="91">
        <f>F39+F40</f>
        <v>220000</v>
      </c>
      <c r="G38" s="91"/>
    </row>
    <row r="39" spans="1:7" ht="42.75">
      <c r="A39" s="87"/>
      <c r="B39" s="88"/>
      <c r="C39" s="89"/>
      <c r="D39" s="96" t="s">
        <v>231</v>
      </c>
      <c r="E39" s="97">
        <v>200000</v>
      </c>
      <c r="F39" s="91">
        <v>200000</v>
      </c>
      <c r="G39" s="91"/>
    </row>
    <row r="40" spans="1:7">
      <c r="A40" s="87"/>
      <c r="B40" s="88"/>
      <c r="C40" s="89"/>
      <c r="D40" s="96" t="s">
        <v>232</v>
      </c>
      <c r="E40" s="97">
        <v>20000</v>
      </c>
      <c r="F40" s="91">
        <v>20000</v>
      </c>
      <c r="G40" s="91"/>
    </row>
    <row r="41" spans="1:7">
      <c r="A41" s="82" t="s">
        <v>262</v>
      </c>
      <c r="B41" s="88"/>
      <c r="C41" s="89"/>
      <c r="D41" s="85" t="s">
        <v>263</v>
      </c>
      <c r="E41" s="86">
        <f>E42</f>
        <v>5912</v>
      </c>
      <c r="F41" s="86">
        <f>F42</f>
        <v>5912</v>
      </c>
      <c r="G41" s="91"/>
    </row>
    <row r="42" spans="1:7">
      <c r="A42" s="87"/>
      <c r="B42" s="83" t="s">
        <v>264</v>
      </c>
      <c r="C42" s="84"/>
      <c r="D42" s="85" t="s">
        <v>14</v>
      </c>
      <c r="E42" s="86">
        <f>SUM(E43:E44)</f>
        <v>5912</v>
      </c>
      <c r="F42" s="86">
        <f>SUM(F43:F44)</f>
        <v>5912</v>
      </c>
      <c r="G42" s="91"/>
    </row>
    <row r="43" spans="1:7">
      <c r="A43" s="87"/>
      <c r="B43" s="99"/>
      <c r="C43" s="89">
        <v>4210</v>
      </c>
      <c r="D43" s="90" t="s">
        <v>26</v>
      </c>
      <c r="E43" s="91">
        <v>4212</v>
      </c>
      <c r="F43" s="91">
        <v>4212</v>
      </c>
      <c r="G43" s="91"/>
    </row>
    <row r="44" spans="1:7">
      <c r="A44" s="87"/>
      <c r="B44" s="88"/>
      <c r="C44" s="89">
        <v>4300</v>
      </c>
      <c r="D44" s="90" t="s">
        <v>15</v>
      </c>
      <c r="E44" s="91">
        <v>1700</v>
      </c>
      <c r="F44" s="91">
        <v>1700</v>
      </c>
      <c r="G44" s="91"/>
    </row>
    <row r="45" spans="1:7">
      <c r="A45" s="82" t="s">
        <v>43</v>
      </c>
      <c r="B45" s="83"/>
      <c r="C45" s="84"/>
      <c r="D45" s="85" t="s">
        <v>44</v>
      </c>
      <c r="E45" s="86">
        <f>E46+E49</f>
        <v>292200</v>
      </c>
      <c r="F45" s="86">
        <f>F46+F49</f>
        <v>292200</v>
      </c>
      <c r="G45" s="86"/>
    </row>
    <row r="46" spans="1:7">
      <c r="A46" s="87"/>
      <c r="B46" s="83">
        <v>70005</v>
      </c>
      <c r="C46" s="84"/>
      <c r="D46" s="85" t="s">
        <v>45</v>
      </c>
      <c r="E46" s="86">
        <f>E47+E48</f>
        <v>50700</v>
      </c>
      <c r="F46" s="86">
        <f>F47+F48</f>
        <v>50700</v>
      </c>
      <c r="G46" s="86"/>
    </row>
    <row r="47" spans="1:7" ht="28.5">
      <c r="A47" s="87"/>
      <c r="B47" s="88"/>
      <c r="C47" s="89">
        <v>4300</v>
      </c>
      <c r="D47" s="90" t="s">
        <v>254</v>
      </c>
      <c r="E47" s="91">
        <v>50000</v>
      </c>
      <c r="F47" s="91">
        <v>50000</v>
      </c>
      <c r="G47" s="91"/>
    </row>
    <row r="48" spans="1:7" ht="42.75">
      <c r="A48" s="87"/>
      <c r="B48" s="88"/>
      <c r="C48" s="89">
        <v>4520</v>
      </c>
      <c r="D48" s="90" t="s">
        <v>259</v>
      </c>
      <c r="E48" s="91">
        <v>700</v>
      </c>
      <c r="F48" s="91">
        <v>700</v>
      </c>
      <c r="G48" s="91"/>
    </row>
    <row r="49" spans="1:7">
      <c r="A49" s="100"/>
      <c r="B49" s="101">
        <v>70095</v>
      </c>
      <c r="C49" s="100"/>
      <c r="D49" s="102" t="s">
        <v>14</v>
      </c>
      <c r="E49" s="86">
        <f>E50+E51+E54+E55+E56+E59+E60+E61+E62</f>
        <v>241500</v>
      </c>
      <c r="F49" s="86">
        <f>F50+F51+F54+F55+F56+F59+F60+F61+F62</f>
        <v>241500</v>
      </c>
      <c r="G49" s="86"/>
    </row>
    <row r="50" spans="1:7">
      <c r="A50" s="87"/>
      <c r="B50" s="83"/>
      <c r="C50" s="89">
        <v>4170</v>
      </c>
      <c r="D50" s="90" t="s">
        <v>25</v>
      </c>
      <c r="E50" s="91"/>
      <c r="F50" s="91"/>
      <c r="G50" s="91"/>
    </row>
    <row r="51" spans="1:7">
      <c r="A51" s="87"/>
      <c r="B51" s="83"/>
      <c r="C51" s="89">
        <v>4210</v>
      </c>
      <c r="D51" s="90" t="s">
        <v>26</v>
      </c>
      <c r="E51" s="91">
        <f>E52+E53</f>
        <v>80000</v>
      </c>
      <c r="F51" s="91">
        <f>F52+F53</f>
        <v>80000</v>
      </c>
      <c r="G51" s="91"/>
    </row>
    <row r="52" spans="1:7">
      <c r="A52" s="87"/>
      <c r="B52" s="83"/>
      <c r="C52" s="89"/>
      <c r="D52" s="90" t="s">
        <v>215</v>
      </c>
      <c r="E52" s="91">
        <v>60000</v>
      </c>
      <c r="F52" s="91">
        <v>60000</v>
      </c>
      <c r="G52" s="91"/>
    </row>
    <row r="53" spans="1:7">
      <c r="A53" s="87"/>
      <c r="B53" s="83"/>
      <c r="C53" s="89"/>
      <c r="D53" s="90" t="s">
        <v>260</v>
      </c>
      <c r="E53" s="91">
        <v>20000</v>
      </c>
      <c r="F53" s="91">
        <v>20000</v>
      </c>
      <c r="G53" s="91"/>
    </row>
    <row r="54" spans="1:7">
      <c r="A54" s="87"/>
      <c r="B54" s="83"/>
      <c r="C54" s="89">
        <v>4260</v>
      </c>
      <c r="D54" s="90" t="s">
        <v>265</v>
      </c>
      <c r="E54" s="91">
        <v>24800</v>
      </c>
      <c r="F54" s="91">
        <v>24800</v>
      </c>
      <c r="G54" s="91"/>
    </row>
    <row r="55" spans="1:7">
      <c r="A55" s="87"/>
      <c r="B55" s="83"/>
      <c r="C55" s="89">
        <v>4270</v>
      </c>
      <c r="D55" s="90" t="s">
        <v>46</v>
      </c>
      <c r="E55" s="91"/>
      <c r="F55" s="91"/>
      <c r="G55" s="91"/>
    </row>
    <row r="56" spans="1:7">
      <c r="A56" s="87"/>
      <c r="B56" s="83"/>
      <c r="C56" s="89">
        <v>4300</v>
      </c>
      <c r="D56" s="90" t="s">
        <v>15</v>
      </c>
      <c r="E56" s="91">
        <f>E57+E58</f>
        <v>130000</v>
      </c>
      <c r="F56" s="91">
        <f>F57+F58</f>
        <v>130000</v>
      </c>
      <c r="G56" s="91"/>
    </row>
    <row r="57" spans="1:7">
      <c r="A57" s="87"/>
      <c r="B57" s="83"/>
      <c r="C57" s="89"/>
      <c r="D57" s="90" t="s">
        <v>209</v>
      </c>
      <c r="E57" s="91">
        <v>90000</v>
      </c>
      <c r="F57" s="91">
        <v>90000</v>
      </c>
      <c r="G57" s="91"/>
    </row>
    <row r="58" spans="1:7">
      <c r="A58" s="87"/>
      <c r="B58" s="83"/>
      <c r="C58" s="89"/>
      <c r="D58" s="90" t="s">
        <v>261</v>
      </c>
      <c r="E58" s="91">
        <v>40000</v>
      </c>
      <c r="F58" s="91">
        <v>40000</v>
      </c>
      <c r="G58" s="91"/>
    </row>
    <row r="59" spans="1:7">
      <c r="A59" s="87"/>
      <c r="B59" s="88"/>
      <c r="C59" s="89">
        <v>4430</v>
      </c>
      <c r="D59" s="90" t="s">
        <v>198</v>
      </c>
      <c r="E59" s="95">
        <v>4600</v>
      </c>
      <c r="F59" s="95">
        <v>4600</v>
      </c>
      <c r="G59" s="91"/>
    </row>
    <row r="60" spans="1:7" ht="28.5">
      <c r="A60" s="87"/>
      <c r="B60" s="88"/>
      <c r="C60" s="89">
        <v>4520</v>
      </c>
      <c r="D60" s="90" t="s">
        <v>258</v>
      </c>
      <c r="E60" s="91">
        <v>1100</v>
      </c>
      <c r="F60" s="91">
        <v>1100</v>
      </c>
      <c r="G60" s="91"/>
    </row>
    <row r="61" spans="1:7">
      <c r="A61" s="87"/>
      <c r="B61" s="88"/>
      <c r="C61" s="89">
        <v>4610</v>
      </c>
      <c r="D61" s="90" t="s">
        <v>48</v>
      </c>
      <c r="E61" s="91">
        <v>1000</v>
      </c>
      <c r="F61" s="91">
        <v>1000</v>
      </c>
      <c r="G61" s="91"/>
    </row>
    <row r="62" spans="1:7">
      <c r="A62" s="87"/>
      <c r="B62" s="88"/>
      <c r="C62" s="89">
        <v>6050</v>
      </c>
      <c r="D62" s="90" t="s">
        <v>34</v>
      </c>
      <c r="E62" s="91"/>
      <c r="F62" s="91"/>
      <c r="G62" s="91"/>
    </row>
    <row r="63" spans="1:7">
      <c r="A63" s="82" t="s">
        <v>49</v>
      </c>
      <c r="B63" s="83"/>
      <c r="C63" s="84"/>
      <c r="D63" s="85" t="s">
        <v>50</v>
      </c>
      <c r="E63" s="86">
        <f>E64+E69</f>
        <v>31945</v>
      </c>
      <c r="F63" s="86">
        <f>F64+F69</f>
        <v>31945</v>
      </c>
      <c r="G63" s="86"/>
    </row>
    <row r="64" spans="1:7">
      <c r="A64" s="87"/>
      <c r="B64" s="83">
        <v>71004</v>
      </c>
      <c r="C64" s="84"/>
      <c r="D64" s="85" t="s">
        <v>51</v>
      </c>
      <c r="E64" s="86">
        <f>E65+E66</f>
        <v>30420</v>
      </c>
      <c r="F64" s="86">
        <f>F65+F66</f>
        <v>30420</v>
      </c>
      <c r="G64" s="86"/>
    </row>
    <row r="65" spans="1:7">
      <c r="A65" s="87"/>
      <c r="B65" s="99"/>
      <c r="C65" s="89">
        <v>4170</v>
      </c>
      <c r="D65" s="90" t="s">
        <v>25</v>
      </c>
      <c r="E65" s="91"/>
      <c r="F65" s="91"/>
      <c r="G65" s="91"/>
    </row>
    <row r="66" spans="1:7">
      <c r="A66" s="87"/>
      <c r="B66" s="88"/>
      <c r="C66" s="89">
        <v>4300</v>
      </c>
      <c r="D66" s="90" t="s">
        <v>15</v>
      </c>
      <c r="E66" s="91">
        <f>E67+E68</f>
        <v>30420</v>
      </c>
      <c r="F66" s="91">
        <f>F67+F68</f>
        <v>30420</v>
      </c>
      <c r="G66" s="91"/>
    </row>
    <row r="67" spans="1:7">
      <c r="A67" s="87"/>
      <c r="B67" s="88"/>
      <c r="C67" s="89"/>
      <c r="D67" s="90" t="s">
        <v>223</v>
      </c>
      <c r="E67" s="91">
        <v>12108</v>
      </c>
      <c r="F67" s="91">
        <v>12108</v>
      </c>
      <c r="G67" s="91"/>
    </row>
    <row r="68" spans="1:7">
      <c r="A68" s="87"/>
      <c r="B68" s="88"/>
      <c r="C68" s="89"/>
      <c r="D68" s="90" t="s">
        <v>224</v>
      </c>
      <c r="E68" s="91">
        <v>18312</v>
      </c>
      <c r="F68" s="91">
        <v>18312</v>
      </c>
      <c r="G68" s="91"/>
    </row>
    <row r="69" spans="1:7">
      <c r="A69" s="87"/>
      <c r="B69" s="83">
        <v>71035</v>
      </c>
      <c r="C69" s="84"/>
      <c r="D69" s="85" t="s">
        <v>52</v>
      </c>
      <c r="E69" s="86">
        <f>SUM(E70:E72)</f>
        <v>1525</v>
      </c>
      <c r="F69" s="86">
        <f>SUM(F70:F72)</f>
        <v>1525</v>
      </c>
      <c r="G69" s="86"/>
    </row>
    <row r="70" spans="1:7">
      <c r="A70" s="87"/>
      <c r="B70" s="88"/>
      <c r="C70" s="89">
        <v>4210</v>
      </c>
      <c r="D70" s="90" t="s">
        <v>26</v>
      </c>
      <c r="E70" s="91">
        <v>1225</v>
      </c>
      <c r="F70" s="91">
        <v>1225</v>
      </c>
      <c r="G70" s="91"/>
    </row>
    <row r="71" spans="1:7">
      <c r="A71" s="87"/>
      <c r="B71" s="88"/>
      <c r="C71" s="89">
        <v>4260</v>
      </c>
      <c r="D71" s="90" t="s">
        <v>31</v>
      </c>
      <c r="E71" s="91">
        <v>300</v>
      </c>
      <c r="F71" s="91">
        <v>300</v>
      </c>
      <c r="G71" s="91"/>
    </row>
    <row r="72" spans="1:7">
      <c r="A72" s="87"/>
      <c r="B72" s="88"/>
      <c r="C72" s="89">
        <v>4300</v>
      </c>
      <c r="D72" s="90" t="s">
        <v>15</v>
      </c>
      <c r="E72" s="91"/>
      <c r="F72" s="91"/>
      <c r="G72" s="91"/>
    </row>
    <row r="73" spans="1:7">
      <c r="A73" s="82" t="s">
        <v>53</v>
      </c>
      <c r="B73" s="83"/>
      <c r="C73" s="84"/>
      <c r="D73" s="85" t="s">
        <v>54</v>
      </c>
      <c r="E73" s="86">
        <f>E74+E79+E84+E125+E129</f>
        <v>2075984</v>
      </c>
      <c r="F73" s="86">
        <f>F74+F79+F84+F125+F129</f>
        <v>2027607</v>
      </c>
      <c r="G73" s="86">
        <f>G74+G79+G84+G125+G129</f>
        <v>49377</v>
      </c>
    </row>
    <row r="74" spans="1:7">
      <c r="A74" s="87"/>
      <c r="B74" s="83">
        <v>75011</v>
      </c>
      <c r="C74" s="84"/>
      <c r="D74" s="85" t="s">
        <v>55</v>
      </c>
      <c r="E74" s="86">
        <f>SUM(E75:E78)</f>
        <v>49377</v>
      </c>
      <c r="F74" s="86"/>
      <c r="G74" s="86">
        <f>SUM(G75:G78)</f>
        <v>49377</v>
      </c>
    </row>
    <row r="75" spans="1:7">
      <c r="A75" s="87"/>
      <c r="B75" s="88"/>
      <c r="C75" s="89">
        <v>4010</v>
      </c>
      <c r="D75" s="90" t="s">
        <v>21</v>
      </c>
      <c r="E75" s="91">
        <v>41806</v>
      </c>
      <c r="F75" s="91"/>
      <c r="G75" s="91">
        <v>41806</v>
      </c>
    </row>
    <row r="76" spans="1:7">
      <c r="A76" s="87"/>
      <c r="B76" s="88"/>
      <c r="C76" s="89">
        <v>4110</v>
      </c>
      <c r="D76" s="90" t="s">
        <v>23</v>
      </c>
      <c r="E76" s="91">
        <v>6547</v>
      </c>
      <c r="F76" s="91"/>
      <c r="G76" s="91">
        <v>6547</v>
      </c>
    </row>
    <row r="77" spans="1:7">
      <c r="A77" s="87"/>
      <c r="B77" s="88"/>
      <c r="C77" s="89">
        <v>4120</v>
      </c>
      <c r="D77" s="90" t="s">
        <v>24</v>
      </c>
      <c r="E77" s="91">
        <v>1024</v>
      </c>
      <c r="F77" s="91"/>
      <c r="G77" s="91">
        <v>1024</v>
      </c>
    </row>
    <row r="78" spans="1:7" ht="28.5">
      <c r="A78" s="87"/>
      <c r="B78" s="88"/>
      <c r="C78" s="89">
        <v>4750</v>
      </c>
      <c r="D78" s="90" t="s">
        <v>56</v>
      </c>
      <c r="E78" s="91"/>
      <c r="F78" s="91"/>
      <c r="G78" s="91"/>
    </row>
    <row r="79" spans="1:7">
      <c r="A79" s="87"/>
      <c r="B79" s="83">
        <v>75022</v>
      </c>
      <c r="C79" s="84"/>
      <c r="D79" s="85" t="s">
        <v>57</v>
      </c>
      <c r="E79" s="86">
        <f>E80+E81+E82+E83</f>
        <v>88500</v>
      </c>
      <c r="F79" s="86">
        <f>F80+F81+F82+F83</f>
        <v>88500</v>
      </c>
      <c r="G79" s="86"/>
    </row>
    <row r="80" spans="1:7">
      <c r="A80" s="87"/>
      <c r="B80" s="88"/>
      <c r="C80" s="89">
        <v>3030</v>
      </c>
      <c r="D80" s="90" t="s">
        <v>58</v>
      </c>
      <c r="E80" s="91">
        <v>87000</v>
      </c>
      <c r="F80" s="91">
        <v>87000</v>
      </c>
      <c r="G80" s="91"/>
    </row>
    <row r="81" spans="1:7">
      <c r="A81" s="87"/>
      <c r="B81" s="88"/>
      <c r="C81" s="89">
        <v>4210</v>
      </c>
      <c r="D81" s="90" t="s">
        <v>26</v>
      </c>
      <c r="E81" s="91">
        <v>1500</v>
      </c>
      <c r="F81" s="91">
        <v>1500</v>
      </c>
      <c r="G81" s="91"/>
    </row>
    <row r="82" spans="1:7">
      <c r="A82" s="87"/>
      <c r="B82" s="88"/>
      <c r="C82" s="89">
        <v>4300</v>
      </c>
      <c r="D82" s="90" t="s">
        <v>15</v>
      </c>
      <c r="E82" s="91"/>
      <c r="F82" s="91"/>
      <c r="G82" s="91"/>
    </row>
    <row r="83" spans="1:7" ht="28.5">
      <c r="A83" s="87"/>
      <c r="B83" s="88"/>
      <c r="C83" s="89">
        <v>4750</v>
      </c>
      <c r="D83" s="90" t="s">
        <v>56</v>
      </c>
      <c r="E83" s="91"/>
      <c r="F83" s="91"/>
      <c r="G83" s="91"/>
    </row>
    <row r="84" spans="1:7">
      <c r="A84" s="87"/>
      <c r="B84" s="83">
        <v>75023</v>
      </c>
      <c r="C84" s="84"/>
      <c r="D84" s="85" t="s">
        <v>173</v>
      </c>
      <c r="E84" s="86">
        <f>E85+E86+E87+E88+E89+E90+E91+E92+E104+E106+E107+E114+E115+E116+E117+E118+E119+E120+E121+E122+E123+E124+E105</f>
        <v>1905125</v>
      </c>
      <c r="F84" s="86">
        <f>F85+F86+F87+F88+F89+F90+F91+F92+F104+F106+F107+F114+F115+F116+F117+F118+F119+F120+F121+F122+F123+F124+F105</f>
        <v>1906125</v>
      </c>
      <c r="G84" s="86"/>
    </row>
    <row r="85" spans="1:7">
      <c r="A85" s="103"/>
      <c r="B85" s="104"/>
      <c r="C85" s="89">
        <v>3020</v>
      </c>
      <c r="D85" s="107" t="s">
        <v>20</v>
      </c>
      <c r="E85" s="91">
        <v>25000</v>
      </c>
      <c r="F85" s="91">
        <v>25000</v>
      </c>
      <c r="G85" s="91"/>
    </row>
    <row r="86" spans="1:7">
      <c r="A86" s="109"/>
      <c r="B86" s="108"/>
      <c r="C86" s="89">
        <v>4010</v>
      </c>
      <c r="D86" s="90" t="s">
        <v>21</v>
      </c>
      <c r="E86" s="91">
        <v>1278300</v>
      </c>
      <c r="F86" s="91">
        <v>1278300</v>
      </c>
      <c r="G86" s="91"/>
    </row>
    <row r="87" spans="1:7">
      <c r="A87" s="109"/>
      <c r="B87" s="108"/>
      <c r="C87" s="89">
        <v>4040</v>
      </c>
      <c r="D87" s="90" t="s">
        <v>22</v>
      </c>
      <c r="E87" s="91">
        <v>90000</v>
      </c>
      <c r="F87" s="91">
        <v>90000</v>
      </c>
      <c r="G87" s="91"/>
    </row>
    <row r="88" spans="1:7">
      <c r="A88" s="124"/>
      <c r="B88" s="126"/>
      <c r="C88" s="89">
        <v>4110</v>
      </c>
      <c r="D88" s="90" t="s">
        <v>23</v>
      </c>
      <c r="E88" s="91">
        <v>200185</v>
      </c>
      <c r="F88" s="91">
        <v>200185</v>
      </c>
      <c r="G88" s="91"/>
    </row>
    <row r="89" spans="1:7">
      <c r="A89" s="125"/>
      <c r="B89" s="125"/>
      <c r="C89" s="89">
        <v>4120</v>
      </c>
      <c r="D89" s="90" t="s">
        <v>24</v>
      </c>
      <c r="E89" s="91">
        <v>31320</v>
      </c>
      <c r="F89" s="91">
        <v>31320</v>
      </c>
      <c r="G89" s="91"/>
    </row>
    <row r="90" spans="1:7" ht="28.5">
      <c r="A90" s="125"/>
      <c r="B90" s="125"/>
      <c r="C90" s="115">
        <v>4140</v>
      </c>
      <c r="D90" s="107" t="s">
        <v>172</v>
      </c>
      <c r="E90" s="91"/>
      <c r="F90" s="91"/>
      <c r="G90" s="91"/>
    </row>
    <row r="91" spans="1:7">
      <c r="A91" s="125"/>
      <c r="B91" s="125"/>
      <c r="C91" s="89">
        <v>4170</v>
      </c>
      <c r="D91" s="90" t="s">
        <v>25</v>
      </c>
      <c r="E91" s="91">
        <v>26000</v>
      </c>
      <c r="F91" s="91">
        <v>26000</v>
      </c>
      <c r="G91" s="91"/>
    </row>
    <row r="92" spans="1:7">
      <c r="A92" s="125"/>
      <c r="B92" s="125"/>
      <c r="C92" s="89">
        <v>4210</v>
      </c>
      <c r="D92" s="90" t="s">
        <v>26</v>
      </c>
      <c r="E92" s="91">
        <f>SUM(E93:E103)</f>
        <v>26000</v>
      </c>
      <c r="F92" s="91">
        <f>SUM(F93:F103)</f>
        <v>27000</v>
      </c>
      <c r="G92" s="91"/>
    </row>
    <row r="93" spans="1:7">
      <c r="A93" s="125"/>
      <c r="B93" s="125"/>
      <c r="C93" s="98"/>
      <c r="D93" s="90" t="s">
        <v>217</v>
      </c>
      <c r="E93" s="91">
        <v>10000</v>
      </c>
      <c r="F93" s="91">
        <v>10000</v>
      </c>
      <c r="G93" s="106"/>
    </row>
    <row r="94" spans="1:7">
      <c r="A94" s="125"/>
      <c r="B94" s="125"/>
      <c r="C94" s="98"/>
      <c r="D94" s="90" t="s">
        <v>239</v>
      </c>
      <c r="E94" s="91">
        <v>4300</v>
      </c>
      <c r="F94" s="91">
        <v>5300</v>
      </c>
      <c r="G94" s="106"/>
    </row>
    <row r="95" spans="1:7">
      <c r="A95" s="125"/>
      <c r="B95" s="125"/>
      <c r="C95" s="98"/>
      <c r="D95" s="90" t="s">
        <v>218</v>
      </c>
      <c r="E95" s="91">
        <v>500</v>
      </c>
      <c r="F95" s="91">
        <v>500</v>
      </c>
      <c r="G95" s="106"/>
    </row>
    <row r="96" spans="1:7">
      <c r="A96" s="125"/>
      <c r="B96" s="125"/>
      <c r="C96" s="98"/>
      <c r="D96" s="90" t="s">
        <v>238</v>
      </c>
      <c r="E96" s="91">
        <v>100</v>
      </c>
      <c r="F96" s="91">
        <v>100</v>
      </c>
      <c r="G96" s="106"/>
    </row>
    <row r="97" spans="1:7">
      <c r="A97" s="125"/>
      <c r="B97" s="125"/>
      <c r="C97" s="98"/>
      <c r="D97" s="90" t="s">
        <v>234</v>
      </c>
      <c r="E97" s="91">
        <v>2000</v>
      </c>
      <c r="F97" s="91">
        <v>2000</v>
      </c>
      <c r="G97" s="106"/>
    </row>
    <row r="98" spans="1:7">
      <c r="A98" s="125"/>
      <c r="B98" s="125"/>
      <c r="C98" s="98"/>
      <c r="D98" s="90" t="s">
        <v>220</v>
      </c>
      <c r="E98" s="91">
        <v>1600</v>
      </c>
      <c r="F98" s="91">
        <v>1600</v>
      </c>
      <c r="G98" s="106"/>
    </row>
    <row r="99" spans="1:7">
      <c r="A99" s="125"/>
      <c r="B99" s="125"/>
      <c r="C99" s="98"/>
      <c r="D99" s="90" t="s">
        <v>225</v>
      </c>
      <c r="E99" s="91">
        <v>3000</v>
      </c>
      <c r="F99" s="91">
        <v>3000</v>
      </c>
      <c r="G99" s="106"/>
    </row>
    <row r="100" spans="1:7">
      <c r="A100" s="125"/>
      <c r="B100" s="125"/>
      <c r="C100" s="98"/>
      <c r="D100" s="90" t="s">
        <v>235</v>
      </c>
      <c r="E100" s="91">
        <v>3000</v>
      </c>
      <c r="F100" s="91">
        <v>3000</v>
      </c>
      <c r="G100" s="106"/>
    </row>
    <row r="101" spans="1:7">
      <c r="A101" s="125"/>
      <c r="B101" s="125"/>
      <c r="C101" s="98"/>
      <c r="D101" s="90" t="s">
        <v>236</v>
      </c>
      <c r="E101" s="91">
        <v>500</v>
      </c>
      <c r="F101" s="91">
        <v>500</v>
      </c>
      <c r="G101" s="106"/>
    </row>
    <row r="102" spans="1:7">
      <c r="A102" s="125"/>
      <c r="B102" s="125"/>
      <c r="C102" s="98"/>
      <c r="D102" s="90" t="s">
        <v>237</v>
      </c>
      <c r="E102" s="91">
        <v>500</v>
      </c>
      <c r="F102" s="91">
        <v>500</v>
      </c>
      <c r="G102" s="106"/>
    </row>
    <row r="103" spans="1:7">
      <c r="A103" s="125"/>
      <c r="B103" s="125"/>
      <c r="C103" s="98"/>
      <c r="D103" s="90" t="s">
        <v>221</v>
      </c>
      <c r="E103" s="91">
        <v>500</v>
      </c>
      <c r="F103" s="91">
        <v>500</v>
      </c>
      <c r="G103" s="106"/>
    </row>
    <row r="104" spans="1:7">
      <c r="A104" s="125"/>
      <c r="B104" s="125"/>
      <c r="C104" s="89">
        <v>4260</v>
      </c>
      <c r="D104" s="90" t="s">
        <v>31</v>
      </c>
      <c r="E104" s="91">
        <v>25000</v>
      </c>
      <c r="F104" s="91">
        <v>25000</v>
      </c>
      <c r="G104" s="91"/>
    </row>
    <row r="105" spans="1:7">
      <c r="A105" s="125"/>
      <c r="B105" s="125"/>
      <c r="C105" s="123">
        <v>4270</v>
      </c>
      <c r="D105" s="90" t="s">
        <v>46</v>
      </c>
      <c r="E105" s="91">
        <v>4000</v>
      </c>
      <c r="F105" s="91">
        <v>4000</v>
      </c>
      <c r="G105" s="91"/>
    </row>
    <row r="106" spans="1:7">
      <c r="A106" s="125"/>
      <c r="B106" s="125"/>
      <c r="C106" s="89">
        <v>4280</v>
      </c>
      <c r="D106" s="90" t="s">
        <v>27</v>
      </c>
      <c r="E106" s="91">
        <v>3000</v>
      </c>
      <c r="F106" s="91">
        <v>3000</v>
      </c>
      <c r="G106" s="91"/>
    </row>
    <row r="107" spans="1:7">
      <c r="A107" s="125"/>
      <c r="B107" s="125"/>
      <c r="C107" s="89">
        <v>4300</v>
      </c>
      <c r="D107" s="90" t="s">
        <v>15</v>
      </c>
      <c r="E107" s="91">
        <f>SUM(E109:E113)</f>
        <v>88500</v>
      </c>
      <c r="F107" s="91">
        <v>88500</v>
      </c>
      <c r="G107" s="91"/>
    </row>
    <row r="108" spans="1:7">
      <c r="A108" s="125"/>
      <c r="B108" s="125"/>
      <c r="C108" s="111"/>
      <c r="D108" s="90" t="s">
        <v>240</v>
      </c>
      <c r="E108" s="91">
        <v>24000</v>
      </c>
      <c r="F108" s="91">
        <v>24000</v>
      </c>
      <c r="G108" s="106"/>
    </row>
    <row r="109" spans="1:7">
      <c r="A109" s="125"/>
      <c r="B109" s="125"/>
      <c r="C109" s="111"/>
      <c r="D109" s="90" t="s">
        <v>244</v>
      </c>
      <c r="E109" s="91">
        <v>19500</v>
      </c>
      <c r="F109" s="91">
        <v>19500</v>
      </c>
      <c r="G109" s="106"/>
    </row>
    <row r="110" spans="1:7">
      <c r="A110" s="125"/>
      <c r="B110" s="125"/>
      <c r="C110" s="111"/>
      <c r="D110" s="90" t="s">
        <v>241</v>
      </c>
      <c r="E110" s="91">
        <v>17000</v>
      </c>
      <c r="F110" s="91">
        <v>17000</v>
      </c>
      <c r="G110" s="106"/>
    </row>
    <row r="111" spans="1:7">
      <c r="A111" s="125"/>
      <c r="B111" s="125"/>
      <c r="C111" s="111"/>
      <c r="D111" s="90" t="s">
        <v>242</v>
      </c>
      <c r="E111" s="91">
        <v>5000</v>
      </c>
      <c r="F111" s="91">
        <v>5000</v>
      </c>
      <c r="G111" s="106"/>
    </row>
    <row r="112" spans="1:7">
      <c r="A112" s="125"/>
      <c r="B112" s="125"/>
      <c r="C112" s="111"/>
      <c r="D112" s="90" t="s">
        <v>243</v>
      </c>
      <c r="E112" s="91">
        <v>40000</v>
      </c>
      <c r="F112" s="91">
        <v>40000</v>
      </c>
      <c r="G112" s="106"/>
    </row>
    <row r="113" spans="1:7">
      <c r="A113" s="125"/>
      <c r="B113" s="125"/>
      <c r="C113" s="111"/>
      <c r="D113" s="90" t="s">
        <v>216</v>
      </c>
      <c r="E113" s="91">
        <v>7000</v>
      </c>
      <c r="F113" s="91">
        <v>7000</v>
      </c>
      <c r="G113" s="106"/>
    </row>
    <row r="114" spans="1:7">
      <c r="A114" s="125"/>
      <c r="B114" s="125"/>
      <c r="C114" s="89">
        <v>4350</v>
      </c>
      <c r="D114" s="90" t="s">
        <v>60</v>
      </c>
      <c r="E114" s="91">
        <v>4120</v>
      </c>
      <c r="F114" s="91">
        <v>4120</v>
      </c>
      <c r="G114" s="91"/>
    </row>
    <row r="115" spans="1:7" ht="28.5">
      <c r="A115" s="125"/>
      <c r="B115" s="125"/>
      <c r="C115" s="89">
        <v>4360</v>
      </c>
      <c r="D115" s="90" t="s">
        <v>61</v>
      </c>
      <c r="E115" s="91">
        <v>6000</v>
      </c>
      <c r="F115" s="91">
        <v>6000</v>
      </c>
      <c r="G115" s="91"/>
    </row>
    <row r="116" spans="1:7" ht="28.5">
      <c r="A116" s="125"/>
      <c r="B116" s="125"/>
      <c r="C116" s="89">
        <v>4370</v>
      </c>
      <c r="D116" s="90" t="s">
        <v>32</v>
      </c>
      <c r="E116" s="91">
        <v>18000</v>
      </c>
      <c r="F116" s="91">
        <v>18000</v>
      </c>
      <c r="G116" s="91"/>
    </row>
    <row r="117" spans="1:7">
      <c r="A117" s="125"/>
      <c r="B117" s="125"/>
      <c r="C117" s="89">
        <v>4410</v>
      </c>
      <c r="D117" s="90" t="s">
        <v>33</v>
      </c>
      <c r="E117" s="91">
        <v>15000</v>
      </c>
      <c r="F117" s="91">
        <v>15000</v>
      </c>
      <c r="G117" s="91"/>
    </row>
    <row r="118" spans="1:7">
      <c r="A118" s="125"/>
      <c r="B118" s="125"/>
      <c r="C118" s="89">
        <v>4430</v>
      </c>
      <c r="D118" s="90" t="s">
        <v>16</v>
      </c>
      <c r="E118" s="91"/>
      <c r="F118" s="91"/>
      <c r="G118" s="106"/>
    </row>
    <row r="119" spans="1:7">
      <c r="A119" s="129"/>
      <c r="B119" s="130"/>
      <c r="C119" s="89">
        <v>4440</v>
      </c>
      <c r="D119" s="90" t="s">
        <v>28</v>
      </c>
      <c r="E119" s="91">
        <v>38200</v>
      </c>
      <c r="F119" s="91">
        <v>38200</v>
      </c>
      <c r="G119" s="106"/>
    </row>
    <row r="120" spans="1:7" ht="28.5">
      <c r="A120" s="131"/>
      <c r="B120" s="131"/>
      <c r="C120" s="89">
        <v>4590</v>
      </c>
      <c r="D120" s="90" t="s">
        <v>157</v>
      </c>
      <c r="E120" s="91"/>
      <c r="F120" s="91"/>
      <c r="G120" s="106"/>
    </row>
    <row r="121" spans="1:7">
      <c r="A121" s="131"/>
      <c r="B121" s="131"/>
      <c r="C121" s="89">
        <v>4610</v>
      </c>
      <c r="D121" s="90" t="s">
        <v>48</v>
      </c>
      <c r="E121" s="91"/>
      <c r="F121" s="91"/>
      <c r="G121" s="106"/>
    </row>
    <row r="122" spans="1:7" ht="28.5">
      <c r="A122" s="131"/>
      <c r="B122" s="130"/>
      <c r="C122" s="89">
        <v>4700</v>
      </c>
      <c r="D122" s="90" t="s">
        <v>59</v>
      </c>
      <c r="E122" s="91">
        <v>7000</v>
      </c>
      <c r="F122" s="91">
        <v>7000</v>
      </c>
      <c r="G122" s="106"/>
    </row>
    <row r="123" spans="1:7" ht="28.5">
      <c r="A123" s="131"/>
      <c r="B123" s="130"/>
      <c r="C123" s="89">
        <v>4740</v>
      </c>
      <c r="D123" s="90" t="s">
        <v>62</v>
      </c>
      <c r="E123" s="91">
        <v>6000</v>
      </c>
      <c r="F123" s="91">
        <v>6000</v>
      </c>
      <c r="G123" s="106"/>
    </row>
    <row r="124" spans="1:7" ht="28.5">
      <c r="A124" s="131"/>
      <c r="B124" s="130"/>
      <c r="C124" s="89">
        <v>4750</v>
      </c>
      <c r="D124" s="90" t="s">
        <v>56</v>
      </c>
      <c r="E124" s="91">
        <v>13500</v>
      </c>
      <c r="F124" s="91">
        <v>13500</v>
      </c>
      <c r="G124" s="106"/>
    </row>
    <row r="125" spans="1:7">
      <c r="A125" s="127"/>
      <c r="B125" s="128" t="s">
        <v>174</v>
      </c>
      <c r="C125" s="89"/>
      <c r="D125" s="85" t="s">
        <v>175</v>
      </c>
      <c r="E125" s="86">
        <f>SUM(E126:E128)</f>
        <v>20000</v>
      </c>
      <c r="F125" s="86">
        <f>SUM(F126:F128)</f>
        <v>20000</v>
      </c>
      <c r="G125" s="86"/>
    </row>
    <row r="126" spans="1:7" ht="42.75">
      <c r="A126" s="87"/>
      <c r="B126" s="83"/>
      <c r="C126" s="89">
        <v>2820</v>
      </c>
      <c r="D126" s="90" t="s">
        <v>152</v>
      </c>
      <c r="E126" s="91"/>
      <c r="F126" s="91"/>
      <c r="G126" s="91"/>
    </row>
    <row r="127" spans="1:7">
      <c r="A127" s="87"/>
      <c r="B127" s="83"/>
      <c r="C127" s="89">
        <v>4210</v>
      </c>
      <c r="D127" s="90" t="s">
        <v>226</v>
      </c>
      <c r="E127" s="91">
        <v>2000</v>
      </c>
      <c r="F127" s="91">
        <v>2000</v>
      </c>
      <c r="G127" s="91"/>
    </row>
    <row r="128" spans="1:7">
      <c r="A128" s="87"/>
      <c r="B128" s="88"/>
      <c r="C128" s="89">
        <v>4300</v>
      </c>
      <c r="D128" s="90" t="s">
        <v>15</v>
      </c>
      <c r="E128" s="91">
        <v>18000</v>
      </c>
      <c r="F128" s="91">
        <v>18000</v>
      </c>
      <c r="G128" s="91"/>
    </row>
    <row r="129" spans="1:7">
      <c r="A129" s="87"/>
      <c r="B129" s="83">
        <v>75095</v>
      </c>
      <c r="C129" s="84"/>
      <c r="D129" s="85" t="s">
        <v>63</v>
      </c>
      <c r="E129" s="86">
        <f>E130+E131+E132</f>
        <v>12982</v>
      </c>
      <c r="F129" s="86">
        <f>F130+F131+F132</f>
        <v>12982</v>
      </c>
      <c r="G129" s="86"/>
    </row>
    <row r="130" spans="1:7">
      <c r="A130" s="87"/>
      <c r="B130" s="88"/>
      <c r="C130" s="89">
        <v>4210</v>
      </c>
      <c r="D130" s="90" t="s">
        <v>26</v>
      </c>
      <c r="E130" s="95"/>
      <c r="F130" s="95"/>
      <c r="G130" s="91"/>
    </row>
    <row r="131" spans="1:7">
      <c r="A131" s="87"/>
      <c r="B131" s="88"/>
      <c r="C131" s="89">
        <v>4300</v>
      </c>
      <c r="D131" s="90" t="s">
        <v>15</v>
      </c>
      <c r="E131" s="95"/>
      <c r="F131" s="95"/>
      <c r="G131" s="91"/>
    </row>
    <row r="132" spans="1:7">
      <c r="A132" s="87"/>
      <c r="B132" s="88"/>
      <c r="C132" s="89">
        <v>4430</v>
      </c>
      <c r="D132" s="90" t="s">
        <v>16</v>
      </c>
      <c r="E132" s="95">
        <f>SUM(E133:E136)</f>
        <v>12982</v>
      </c>
      <c r="F132" s="95">
        <f>SUM(F133:F136)</f>
        <v>12982</v>
      </c>
      <c r="G132" s="91"/>
    </row>
    <row r="133" spans="1:7" ht="28.5">
      <c r="A133" s="87"/>
      <c r="B133" s="88"/>
      <c r="C133" s="89"/>
      <c r="D133" s="90" t="s">
        <v>199</v>
      </c>
      <c r="E133" s="91">
        <v>1500</v>
      </c>
      <c r="F133" s="91">
        <v>1500</v>
      </c>
      <c r="G133" s="91"/>
    </row>
    <row r="134" spans="1:7">
      <c r="A134" s="87"/>
      <c r="B134" s="88"/>
      <c r="C134" s="89"/>
      <c r="D134" s="90" t="s">
        <v>200</v>
      </c>
      <c r="E134" s="91">
        <v>7113</v>
      </c>
      <c r="F134" s="91">
        <v>7113</v>
      </c>
      <c r="G134" s="91"/>
    </row>
    <row r="135" spans="1:7" ht="28.5">
      <c r="A135" s="87"/>
      <c r="B135" s="88"/>
      <c r="C135" s="89"/>
      <c r="D135" s="90" t="s">
        <v>270</v>
      </c>
      <c r="E135" s="91">
        <v>3259</v>
      </c>
      <c r="F135" s="91">
        <v>3259</v>
      </c>
      <c r="G135" s="91"/>
    </row>
    <row r="136" spans="1:7">
      <c r="A136" s="87"/>
      <c r="B136" s="88"/>
      <c r="C136" s="89"/>
      <c r="D136" s="90" t="s">
        <v>227</v>
      </c>
      <c r="E136" s="91">
        <v>1110</v>
      </c>
      <c r="F136" s="91">
        <v>1110</v>
      </c>
      <c r="G136" s="91"/>
    </row>
    <row r="137" spans="1:7" ht="28.5">
      <c r="A137" s="101">
        <v>751</v>
      </c>
      <c r="B137" s="100"/>
      <c r="C137" s="100"/>
      <c r="D137" s="85" t="s">
        <v>176</v>
      </c>
      <c r="E137" s="86">
        <f>E138+E140</f>
        <v>728</v>
      </c>
      <c r="F137" s="86"/>
      <c r="G137" s="86">
        <f>G138+G140</f>
        <v>728</v>
      </c>
    </row>
    <row r="138" spans="1:7" ht="28.5">
      <c r="A138" s="87"/>
      <c r="B138" s="83">
        <v>75101</v>
      </c>
      <c r="C138" s="84"/>
      <c r="D138" s="85" t="s">
        <v>176</v>
      </c>
      <c r="E138" s="86">
        <f>E139</f>
        <v>728</v>
      </c>
      <c r="F138" s="86"/>
      <c r="G138" s="86">
        <f>G139</f>
        <v>728</v>
      </c>
    </row>
    <row r="139" spans="1:7">
      <c r="A139" s="82"/>
      <c r="B139" s="88"/>
      <c r="C139" s="89">
        <v>4170</v>
      </c>
      <c r="D139" s="90" t="s">
        <v>25</v>
      </c>
      <c r="E139" s="95">
        <v>728</v>
      </c>
      <c r="F139" s="95"/>
      <c r="G139" s="91">
        <v>728</v>
      </c>
    </row>
    <row r="140" spans="1:7">
      <c r="A140" s="82"/>
      <c r="B140" s="83" t="s">
        <v>158</v>
      </c>
      <c r="C140" s="94"/>
      <c r="D140" s="85" t="s">
        <v>159</v>
      </c>
      <c r="E140" s="86"/>
      <c r="F140" s="86"/>
      <c r="G140" s="86"/>
    </row>
    <row r="141" spans="1:7">
      <c r="A141" s="82"/>
      <c r="B141" s="88"/>
      <c r="C141" s="89">
        <v>3030</v>
      </c>
      <c r="D141" s="90" t="s">
        <v>58</v>
      </c>
      <c r="E141" s="91"/>
      <c r="F141" s="91"/>
      <c r="G141" s="91"/>
    </row>
    <row r="142" spans="1:7">
      <c r="A142" s="82"/>
      <c r="B142" s="88"/>
      <c r="C142" s="89">
        <v>4110</v>
      </c>
      <c r="D142" s="90" t="s">
        <v>23</v>
      </c>
      <c r="E142" s="91"/>
      <c r="F142" s="91"/>
      <c r="G142" s="91"/>
    </row>
    <row r="143" spans="1:7">
      <c r="A143" s="82"/>
      <c r="B143" s="88"/>
      <c r="C143" s="89">
        <v>4120</v>
      </c>
      <c r="D143" s="90" t="s">
        <v>24</v>
      </c>
      <c r="E143" s="91"/>
      <c r="F143" s="91"/>
      <c r="G143" s="91"/>
    </row>
    <row r="144" spans="1:7">
      <c r="A144" s="82"/>
      <c r="B144" s="88"/>
      <c r="C144" s="89">
        <v>4170</v>
      </c>
      <c r="D144" s="90" t="s">
        <v>25</v>
      </c>
      <c r="E144" s="91"/>
      <c r="F144" s="91"/>
      <c r="G144" s="91"/>
    </row>
    <row r="145" spans="1:9">
      <c r="A145" s="82"/>
      <c r="B145" s="88"/>
      <c r="C145" s="89">
        <v>4210</v>
      </c>
      <c r="D145" s="90" t="s">
        <v>156</v>
      </c>
      <c r="E145" s="91"/>
      <c r="F145" s="91"/>
      <c r="G145" s="91"/>
    </row>
    <row r="146" spans="1:9">
      <c r="A146" s="82"/>
      <c r="B146" s="88"/>
      <c r="C146" s="89">
        <v>4300</v>
      </c>
      <c r="D146" s="90" t="s">
        <v>15</v>
      </c>
      <c r="E146" s="91"/>
      <c r="F146" s="91"/>
      <c r="G146" s="91"/>
    </row>
    <row r="147" spans="1:9" ht="28.5">
      <c r="A147" s="82"/>
      <c r="B147" s="88"/>
      <c r="C147" s="89">
        <v>4370</v>
      </c>
      <c r="D147" s="90" t="s">
        <v>32</v>
      </c>
      <c r="E147" s="91"/>
      <c r="F147" s="91"/>
      <c r="G147" s="91"/>
    </row>
    <row r="148" spans="1:9">
      <c r="A148" s="82"/>
      <c r="B148" s="88"/>
      <c r="C148" s="89">
        <v>4410</v>
      </c>
      <c r="D148" s="90" t="s">
        <v>33</v>
      </c>
      <c r="E148" s="91"/>
      <c r="F148" s="91"/>
      <c r="G148" s="91"/>
    </row>
    <row r="149" spans="1:9" ht="28.5">
      <c r="A149" s="82"/>
      <c r="B149" s="88"/>
      <c r="C149" s="89">
        <v>4740</v>
      </c>
      <c r="D149" s="90" t="s">
        <v>62</v>
      </c>
      <c r="E149" s="91"/>
      <c r="F149" s="91"/>
      <c r="G149" s="91"/>
    </row>
    <row r="150" spans="1:9" ht="28.5">
      <c r="A150" s="82"/>
      <c r="B150" s="88"/>
      <c r="C150" s="89">
        <v>4750</v>
      </c>
      <c r="D150" s="90" t="s">
        <v>56</v>
      </c>
      <c r="E150" s="91"/>
      <c r="F150" s="91"/>
      <c r="G150" s="91"/>
    </row>
    <row r="151" spans="1:9" ht="28.5">
      <c r="A151" s="82" t="s">
        <v>64</v>
      </c>
      <c r="B151" s="83"/>
      <c r="C151" s="84"/>
      <c r="D151" s="85" t="s">
        <v>65</v>
      </c>
      <c r="E151" s="86">
        <f>E152+E167+E170+E178</f>
        <v>72980</v>
      </c>
      <c r="F151" s="86">
        <f>F152+F167+F170+F178</f>
        <v>71980</v>
      </c>
      <c r="G151" s="86">
        <f>G152+G167+G170+G178</f>
        <v>1000</v>
      </c>
    </row>
    <row r="152" spans="1:9">
      <c r="A152" s="82"/>
      <c r="B152" s="83">
        <v>75412</v>
      </c>
      <c r="C152" s="84"/>
      <c r="D152" s="85" t="s">
        <v>66</v>
      </c>
      <c r="E152" s="86">
        <f>E153+E154+E155+E156+E157+E158+E162+E163+E164+E165+E166</f>
        <v>52980</v>
      </c>
      <c r="F152" s="86">
        <f>F153+F154+F155+F156+F157+F158+F162+F163+F164+F165+F166</f>
        <v>52980</v>
      </c>
      <c r="G152" s="86"/>
    </row>
    <row r="153" spans="1:9">
      <c r="A153" s="82"/>
      <c r="B153" s="83"/>
      <c r="C153" s="112" t="s">
        <v>233</v>
      </c>
      <c r="D153" s="107" t="s">
        <v>20</v>
      </c>
      <c r="E153" s="113">
        <v>13000</v>
      </c>
      <c r="F153" s="113">
        <v>13000</v>
      </c>
      <c r="G153" s="91"/>
      <c r="H153" s="68"/>
      <c r="I153" s="69"/>
    </row>
    <row r="154" spans="1:9">
      <c r="A154" s="82"/>
      <c r="B154" s="83"/>
      <c r="C154" s="89">
        <v>4010</v>
      </c>
      <c r="D154" s="90" t="s">
        <v>21</v>
      </c>
      <c r="E154" s="91">
        <v>11600</v>
      </c>
      <c r="F154" s="91">
        <v>11600</v>
      </c>
      <c r="G154" s="86"/>
    </row>
    <row r="155" spans="1:9">
      <c r="A155" s="82"/>
      <c r="B155" s="83"/>
      <c r="C155" s="89">
        <v>4040</v>
      </c>
      <c r="D155" s="90" t="s">
        <v>22</v>
      </c>
      <c r="E155" s="91">
        <v>1020</v>
      </c>
      <c r="F155" s="91">
        <v>1020</v>
      </c>
      <c r="G155" s="86"/>
    </row>
    <row r="156" spans="1:9">
      <c r="A156" s="82"/>
      <c r="B156" s="83"/>
      <c r="C156" s="89">
        <v>4110</v>
      </c>
      <c r="D156" s="90" t="s">
        <v>23</v>
      </c>
      <c r="E156" s="91">
        <v>2100</v>
      </c>
      <c r="F156" s="91">
        <v>2100</v>
      </c>
      <c r="G156" s="86"/>
    </row>
    <row r="157" spans="1:9">
      <c r="A157" s="82"/>
      <c r="B157" s="83"/>
      <c r="C157" s="89">
        <v>4120</v>
      </c>
      <c r="D157" s="90" t="s">
        <v>24</v>
      </c>
      <c r="E157" s="91">
        <v>360</v>
      </c>
      <c r="F157" s="91">
        <v>360</v>
      </c>
      <c r="G157" s="86"/>
    </row>
    <row r="158" spans="1:9">
      <c r="A158" s="87"/>
      <c r="B158" s="88"/>
      <c r="C158" s="89">
        <v>4210</v>
      </c>
      <c r="D158" s="90" t="s">
        <v>26</v>
      </c>
      <c r="E158" s="91">
        <f>E159+E160+E161</f>
        <v>15000</v>
      </c>
      <c r="F158" s="91">
        <f>F159+F160+F161</f>
        <v>15000</v>
      </c>
      <c r="G158" s="91"/>
    </row>
    <row r="159" spans="1:9">
      <c r="A159" s="87"/>
      <c r="B159" s="88"/>
      <c r="C159" s="89"/>
      <c r="D159" s="90" t="s">
        <v>217</v>
      </c>
      <c r="E159" s="91">
        <v>2000</v>
      </c>
      <c r="F159" s="91">
        <v>2000</v>
      </c>
      <c r="G159" s="91"/>
    </row>
    <row r="160" spans="1:9">
      <c r="A160" s="87"/>
      <c r="B160" s="88"/>
      <c r="C160" s="89"/>
      <c r="D160" s="90" t="s">
        <v>215</v>
      </c>
      <c r="E160" s="91">
        <v>5000</v>
      </c>
      <c r="F160" s="91">
        <v>5000</v>
      </c>
      <c r="G160" s="91"/>
    </row>
    <row r="161" spans="1:7">
      <c r="A161" s="87"/>
      <c r="B161" s="88"/>
      <c r="C161" s="89"/>
      <c r="D161" s="90" t="s">
        <v>260</v>
      </c>
      <c r="E161" s="91">
        <v>8000</v>
      </c>
      <c r="F161" s="91">
        <v>8000</v>
      </c>
      <c r="G161" s="91"/>
    </row>
    <row r="162" spans="1:7">
      <c r="A162" s="87"/>
      <c r="B162" s="88"/>
      <c r="C162" s="89">
        <v>4260</v>
      </c>
      <c r="D162" s="90" t="s">
        <v>31</v>
      </c>
      <c r="E162" s="91">
        <v>2100</v>
      </c>
      <c r="F162" s="91">
        <v>2100</v>
      </c>
      <c r="G162" s="91"/>
    </row>
    <row r="163" spans="1:7">
      <c r="A163" s="87"/>
      <c r="B163" s="88"/>
      <c r="C163" s="89">
        <v>4280</v>
      </c>
      <c r="D163" s="90" t="s">
        <v>27</v>
      </c>
      <c r="E163" s="91">
        <v>1500</v>
      </c>
      <c r="F163" s="91">
        <v>1500</v>
      </c>
      <c r="G163" s="91"/>
    </row>
    <row r="164" spans="1:7">
      <c r="A164" s="87"/>
      <c r="B164" s="88"/>
      <c r="C164" s="89">
        <v>4300</v>
      </c>
      <c r="D164" s="90" t="s">
        <v>15</v>
      </c>
      <c r="E164" s="91">
        <v>2000</v>
      </c>
      <c r="F164" s="91">
        <v>2000</v>
      </c>
      <c r="G164" s="91"/>
    </row>
    <row r="165" spans="1:7">
      <c r="A165" s="87"/>
      <c r="B165" s="88"/>
      <c r="C165" s="89">
        <v>4430</v>
      </c>
      <c r="D165" s="90" t="s">
        <v>16</v>
      </c>
      <c r="E165" s="91">
        <v>2000</v>
      </c>
      <c r="F165" s="91">
        <v>2000</v>
      </c>
      <c r="G165" s="91"/>
    </row>
    <row r="166" spans="1:7">
      <c r="A166" s="87"/>
      <c r="B166" s="88"/>
      <c r="C166" s="89">
        <v>4480</v>
      </c>
      <c r="D166" s="90" t="s">
        <v>67</v>
      </c>
      <c r="E166" s="91">
        <v>2300</v>
      </c>
      <c r="F166" s="91">
        <v>2300</v>
      </c>
      <c r="G166" s="91"/>
    </row>
    <row r="167" spans="1:7">
      <c r="A167" s="87"/>
      <c r="B167" s="83">
        <v>75414</v>
      </c>
      <c r="C167" s="84"/>
      <c r="D167" s="85" t="s">
        <v>68</v>
      </c>
      <c r="E167" s="86">
        <f>SUM(E168:E169)</f>
        <v>1000</v>
      </c>
      <c r="F167" s="86">
        <f>SUM(F168:F169)</f>
        <v>0</v>
      </c>
      <c r="G167" s="86">
        <f>SUM(G168:G169)</f>
        <v>1000</v>
      </c>
    </row>
    <row r="168" spans="1:7">
      <c r="A168" s="87"/>
      <c r="B168" s="88"/>
      <c r="C168" s="89">
        <v>4210</v>
      </c>
      <c r="D168" s="90" t="s">
        <v>69</v>
      </c>
      <c r="E168" s="91">
        <v>1000</v>
      </c>
      <c r="F168" s="91"/>
      <c r="G168" s="91">
        <v>1000</v>
      </c>
    </row>
    <row r="169" spans="1:7" ht="28.5">
      <c r="A169" s="87"/>
      <c r="B169" s="88"/>
      <c r="C169" s="89">
        <v>4750</v>
      </c>
      <c r="D169" s="90" t="s">
        <v>56</v>
      </c>
      <c r="E169" s="91"/>
      <c r="F169" s="91"/>
      <c r="G169" s="91"/>
    </row>
    <row r="170" spans="1:7">
      <c r="A170" s="87"/>
      <c r="B170" s="83" t="s">
        <v>70</v>
      </c>
      <c r="C170" s="94"/>
      <c r="D170" s="85" t="s">
        <v>71</v>
      </c>
      <c r="E170" s="86">
        <f>E171+E172+E175+E176</f>
        <v>16500</v>
      </c>
      <c r="F170" s="86">
        <f>F171+F172+F175+F176</f>
        <v>16500</v>
      </c>
      <c r="G170" s="86"/>
    </row>
    <row r="171" spans="1:7">
      <c r="A171" s="87"/>
      <c r="B171" s="88"/>
      <c r="C171" s="89">
        <v>4170</v>
      </c>
      <c r="D171" s="90" t="s">
        <v>25</v>
      </c>
      <c r="E171" s="91">
        <v>11500</v>
      </c>
      <c r="F171" s="91">
        <v>11500</v>
      </c>
      <c r="G171" s="91"/>
    </row>
    <row r="172" spans="1:7">
      <c r="A172" s="87"/>
      <c r="B172" s="88"/>
      <c r="C172" s="89">
        <v>4210</v>
      </c>
      <c r="D172" s="90" t="s">
        <v>26</v>
      </c>
      <c r="E172" s="91">
        <f>E173+E174</f>
        <v>4000</v>
      </c>
      <c r="F172" s="91">
        <f>F173+F174</f>
        <v>4000</v>
      </c>
      <c r="G172" s="91"/>
    </row>
    <row r="173" spans="1:7" ht="28.5">
      <c r="A173" s="87"/>
      <c r="B173" s="88"/>
      <c r="C173" s="89"/>
      <c r="D173" s="90" t="s">
        <v>228</v>
      </c>
      <c r="E173" s="91">
        <v>3500</v>
      </c>
      <c r="F173" s="91">
        <v>3500</v>
      </c>
      <c r="G173" s="91"/>
    </row>
    <row r="174" spans="1:7">
      <c r="A174" s="87"/>
      <c r="B174" s="88"/>
      <c r="C174" s="89"/>
      <c r="D174" s="90" t="s">
        <v>229</v>
      </c>
      <c r="E174" s="91">
        <v>500</v>
      </c>
      <c r="F174" s="91">
        <v>500</v>
      </c>
      <c r="G174" s="91"/>
    </row>
    <row r="175" spans="1:7">
      <c r="A175" s="87"/>
      <c r="B175" s="88"/>
      <c r="C175" s="89">
        <v>4300</v>
      </c>
      <c r="D175" s="90" t="s">
        <v>230</v>
      </c>
      <c r="E175" s="91">
        <v>1000</v>
      </c>
      <c r="F175" s="91">
        <v>1000</v>
      </c>
      <c r="G175" s="91"/>
    </row>
    <row r="176" spans="1:7" ht="28.5">
      <c r="A176" s="87"/>
      <c r="B176" s="88"/>
      <c r="C176" s="89">
        <v>4740</v>
      </c>
      <c r="D176" s="90" t="s">
        <v>62</v>
      </c>
      <c r="E176" s="91"/>
      <c r="F176" s="91"/>
      <c r="G176" s="91"/>
    </row>
    <row r="177" spans="1:7" ht="28.5">
      <c r="A177" s="87"/>
      <c r="B177" s="88"/>
      <c r="C177" s="89">
        <v>4750</v>
      </c>
      <c r="D177" s="90" t="s">
        <v>56</v>
      </c>
      <c r="E177" s="91"/>
      <c r="F177" s="91"/>
      <c r="G177" s="91"/>
    </row>
    <row r="178" spans="1:7">
      <c r="A178" s="87"/>
      <c r="B178" s="83" t="s">
        <v>160</v>
      </c>
      <c r="C178" s="89"/>
      <c r="D178" s="85" t="s">
        <v>14</v>
      </c>
      <c r="E178" s="86">
        <f>E179+E180</f>
        <v>2500</v>
      </c>
      <c r="F178" s="86">
        <f>F179+F180</f>
        <v>2500</v>
      </c>
      <c r="G178" s="86"/>
    </row>
    <row r="179" spans="1:7">
      <c r="A179" s="87"/>
      <c r="B179" s="88"/>
      <c r="C179" s="89">
        <v>4210</v>
      </c>
      <c r="D179" s="90" t="s">
        <v>26</v>
      </c>
      <c r="E179" s="91"/>
      <c r="F179" s="91"/>
      <c r="G179" s="91"/>
    </row>
    <row r="180" spans="1:7">
      <c r="A180" s="87"/>
      <c r="B180" s="88"/>
      <c r="C180" s="89">
        <v>4300</v>
      </c>
      <c r="D180" s="90" t="s">
        <v>15</v>
      </c>
      <c r="E180" s="91">
        <v>2500</v>
      </c>
      <c r="F180" s="91">
        <v>2500</v>
      </c>
      <c r="G180" s="91"/>
    </row>
    <row r="181" spans="1:7" ht="57">
      <c r="A181" s="82" t="s">
        <v>72</v>
      </c>
      <c r="B181" s="88"/>
      <c r="C181" s="94"/>
      <c r="D181" s="85" t="s">
        <v>73</v>
      </c>
      <c r="E181" s="86">
        <f>E182</f>
        <v>15000</v>
      </c>
      <c r="F181" s="86">
        <f>F182</f>
        <v>15000</v>
      </c>
      <c r="G181" s="86"/>
    </row>
    <row r="182" spans="1:7" ht="28.5">
      <c r="A182" s="87"/>
      <c r="B182" s="82" t="s">
        <v>74</v>
      </c>
      <c r="C182" s="114"/>
      <c r="D182" s="85" t="s">
        <v>75</v>
      </c>
      <c r="E182" s="86">
        <f>E183+E184</f>
        <v>15000</v>
      </c>
      <c r="F182" s="86">
        <f>F183+F184</f>
        <v>15000</v>
      </c>
      <c r="G182" s="86"/>
    </row>
    <row r="183" spans="1:7">
      <c r="A183" s="87"/>
      <c r="B183" s="82"/>
      <c r="C183" s="115">
        <v>4100</v>
      </c>
      <c r="D183" s="90" t="s">
        <v>76</v>
      </c>
      <c r="E183" s="91">
        <v>14000</v>
      </c>
      <c r="F183" s="91">
        <v>14000</v>
      </c>
      <c r="G183" s="91"/>
    </row>
    <row r="184" spans="1:7">
      <c r="A184" s="82"/>
      <c r="B184" s="88"/>
      <c r="C184" s="89">
        <v>4300</v>
      </c>
      <c r="D184" s="90" t="s">
        <v>15</v>
      </c>
      <c r="E184" s="91">
        <v>1000</v>
      </c>
      <c r="F184" s="91">
        <v>1000</v>
      </c>
      <c r="G184" s="91"/>
    </row>
    <row r="185" spans="1:7">
      <c r="A185" s="82" t="s">
        <v>77</v>
      </c>
      <c r="B185" s="88"/>
      <c r="C185" s="89"/>
      <c r="D185" s="85" t="s">
        <v>78</v>
      </c>
      <c r="E185" s="86">
        <f>E186</f>
        <v>240000</v>
      </c>
      <c r="F185" s="86">
        <f>F186</f>
        <v>240000</v>
      </c>
      <c r="G185" s="86"/>
    </row>
    <row r="186" spans="1:7" ht="28.5">
      <c r="A186" s="82"/>
      <c r="B186" s="83" t="s">
        <v>161</v>
      </c>
      <c r="C186" s="89"/>
      <c r="D186" s="85" t="s">
        <v>177</v>
      </c>
      <c r="E186" s="86">
        <f>E187</f>
        <v>240000</v>
      </c>
      <c r="F186" s="86">
        <f>F187</f>
        <v>240000</v>
      </c>
      <c r="G186" s="86"/>
    </row>
    <row r="187" spans="1:7" ht="28.5">
      <c r="A187" s="82"/>
      <c r="B187" s="88"/>
      <c r="C187" s="89">
        <v>8070</v>
      </c>
      <c r="D187" s="90" t="s">
        <v>79</v>
      </c>
      <c r="E187" s="91">
        <v>240000</v>
      </c>
      <c r="F187" s="91">
        <v>240000</v>
      </c>
      <c r="G187" s="91"/>
    </row>
    <row r="188" spans="1:7">
      <c r="A188" s="82" t="s">
        <v>80</v>
      </c>
      <c r="B188" s="88"/>
      <c r="C188" s="94"/>
      <c r="D188" s="85" t="s">
        <v>81</v>
      </c>
      <c r="E188" s="86">
        <f>E189</f>
        <v>22000</v>
      </c>
      <c r="F188" s="86">
        <f>F189</f>
        <v>22000</v>
      </c>
      <c r="G188" s="86"/>
    </row>
    <row r="189" spans="1:7">
      <c r="A189" s="87"/>
      <c r="B189" s="83" t="s">
        <v>162</v>
      </c>
      <c r="C189" s="89"/>
      <c r="D189" s="85" t="s">
        <v>163</v>
      </c>
      <c r="E189" s="86">
        <f>E190</f>
        <v>22000</v>
      </c>
      <c r="F189" s="86">
        <f>F190</f>
        <v>22000</v>
      </c>
      <c r="G189" s="86"/>
    </row>
    <row r="190" spans="1:7">
      <c r="A190" s="87"/>
      <c r="B190" s="88"/>
      <c r="C190" s="89">
        <v>4810</v>
      </c>
      <c r="D190" s="90" t="s">
        <v>164</v>
      </c>
      <c r="E190" s="91">
        <f>SUM(E191:E192)</f>
        <v>22000</v>
      </c>
      <c r="F190" s="91">
        <f>SUM(F191:F192)</f>
        <v>22000</v>
      </c>
      <c r="G190" s="91"/>
    </row>
    <row r="191" spans="1:7">
      <c r="A191" s="87"/>
      <c r="B191" s="88"/>
      <c r="C191" s="89"/>
      <c r="D191" s="90" t="s">
        <v>245</v>
      </c>
      <c r="E191" s="91">
        <v>20000</v>
      </c>
      <c r="F191" s="91">
        <v>20000</v>
      </c>
      <c r="G191" s="91"/>
    </row>
    <row r="192" spans="1:7">
      <c r="A192" s="87"/>
      <c r="B192" s="88"/>
      <c r="C192" s="89"/>
      <c r="D192" s="90" t="s">
        <v>246</v>
      </c>
      <c r="E192" s="91">
        <v>2000</v>
      </c>
      <c r="F192" s="91">
        <v>2000</v>
      </c>
      <c r="G192" s="91"/>
    </row>
    <row r="193" spans="1:7">
      <c r="A193" s="82" t="s">
        <v>82</v>
      </c>
      <c r="B193" s="88"/>
      <c r="C193" s="94"/>
      <c r="D193" s="85" t="s">
        <v>83</v>
      </c>
      <c r="E193" s="86">
        <f>E194+E217+E238+E253+E258+E271+E278+E290</f>
        <v>3380304</v>
      </c>
      <c r="F193" s="86">
        <f>F194+F217+F238+F253+F258+F271+F278+F290</f>
        <v>3380304</v>
      </c>
      <c r="G193" s="86"/>
    </row>
    <row r="194" spans="1:7">
      <c r="A194" s="82"/>
      <c r="B194" s="83" t="s">
        <v>84</v>
      </c>
      <c r="C194" s="94"/>
      <c r="D194" s="85" t="s">
        <v>85</v>
      </c>
      <c r="E194" s="86">
        <f>SUM(E195:E216)</f>
        <v>1900182</v>
      </c>
      <c r="F194" s="86">
        <f>SUM(F195:F216)</f>
        <v>1900182</v>
      </c>
      <c r="G194" s="86"/>
    </row>
    <row r="195" spans="1:7">
      <c r="A195" s="82"/>
      <c r="B195" s="88"/>
      <c r="C195" s="94">
        <v>3020</v>
      </c>
      <c r="D195" s="107" t="s">
        <v>20</v>
      </c>
      <c r="E195" s="91">
        <v>90972</v>
      </c>
      <c r="F195" s="91">
        <v>90972</v>
      </c>
      <c r="G195" s="91"/>
    </row>
    <row r="196" spans="1:7">
      <c r="A196" s="82"/>
      <c r="B196" s="88"/>
      <c r="C196" s="89">
        <v>4010</v>
      </c>
      <c r="D196" s="90" t="s">
        <v>21</v>
      </c>
      <c r="E196" s="91">
        <v>1084152</v>
      </c>
      <c r="F196" s="91">
        <v>1084152</v>
      </c>
      <c r="G196" s="91"/>
    </row>
    <row r="197" spans="1:7">
      <c r="A197" s="82"/>
      <c r="B197" s="88"/>
      <c r="C197" s="89">
        <v>4040</v>
      </c>
      <c r="D197" s="90" t="s">
        <v>22</v>
      </c>
      <c r="E197" s="91">
        <v>76313</v>
      </c>
      <c r="F197" s="91">
        <v>76313</v>
      </c>
      <c r="G197" s="91"/>
    </row>
    <row r="198" spans="1:7">
      <c r="A198" s="82"/>
      <c r="B198" s="88"/>
      <c r="C198" s="89">
        <v>4110</v>
      </c>
      <c r="D198" s="90" t="s">
        <v>23</v>
      </c>
      <c r="E198" s="91">
        <v>182234</v>
      </c>
      <c r="F198" s="91">
        <v>182234</v>
      </c>
      <c r="G198" s="91"/>
    </row>
    <row r="199" spans="1:7">
      <c r="A199" s="82"/>
      <c r="B199" s="88"/>
      <c r="C199" s="89">
        <v>4120</v>
      </c>
      <c r="D199" s="90" t="s">
        <v>24</v>
      </c>
      <c r="E199" s="91">
        <v>29220</v>
      </c>
      <c r="F199" s="91">
        <v>29220</v>
      </c>
      <c r="G199" s="91"/>
    </row>
    <row r="200" spans="1:7">
      <c r="A200" s="82"/>
      <c r="B200" s="88"/>
      <c r="C200" s="89">
        <v>4210</v>
      </c>
      <c r="D200" s="90" t="s">
        <v>26</v>
      </c>
      <c r="E200" s="91">
        <v>244700</v>
      </c>
      <c r="F200" s="91">
        <v>244700</v>
      </c>
      <c r="G200" s="91"/>
    </row>
    <row r="201" spans="1:7">
      <c r="A201" s="82"/>
      <c r="B201" s="88"/>
      <c r="C201" s="89">
        <v>4240</v>
      </c>
      <c r="D201" s="90" t="s">
        <v>86</v>
      </c>
      <c r="E201" s="91">
        <v>5000</v>
      </c>
      <c r="F201" s="91">
        <v>5000</v>
      </c>
      <c r="G201" s="91"/>
    </row>
    <row r="202" spans="1:7">
      <c r="A202" s="82"/>
      <c r="B202" s="88"/>
      <c r="C202" s="89">
        <v>4260</v>
      </c>
      <c r="D202" s="90" t="s">
        <v>31</v>
      </c>
      <c r="E202" s="91">
        <v>30900</v>
      </c>
      <c r="F202" s="91">
        <v>30900</v>
      </c>
      <c r="G202" s="91"/>
    </row>
    <row r="203" spans="1:7">
      <c r="A203" s="82"/>
      <c r="B203" s="88"/>
      <c r="C203" s="89">
        <v>4270</v>
      </c>
      <c r="D203" s="90" t="s">
        <v>46</v>
      </c>
      <c r="E203" s="91">
        <v>6000</v>
      </c>
      <c r="F203" s="91">
        <v>6000</v>
      </c>
      <c r="G203" s="91"/>
    </row>
    <row r="204" spans="1:7">
      <c r="A204" s="82"/>
      <c r="B204" s="88"/>
      <c r="C204" s="89">
        <v>4280</v>
      </c>
      <c r="D204" s="90" t="s">
        <v>27</v>
      </c>
      <c r="E204" s="91">
        <v>1000</v>
      </c>
      <c r="F204" s="91">
        <v>1000</v>
      </c>
      <c r="G204" s="91"/>
    </row>
    <row r="205" spans="1:7">
      <c r="A205" s="82"/>
      <c r="B205" s="88"/>
      <c r="C205" s="89">
        <v>4300</v>
      </c>
      <c r="D205" s="90" t="s">
        <v>15</v>
      </c>
      <c r="E205" s="91">
        <v>23400</v>
      </c>
      <c r="F205" s="91">
        <v>23400</v>
      </c>
      <c r="G205" s="91"/>
    </row>
    <row r="206" spans="1:7">
      <c r="A206" s="82"/>
      <c r="B206" s="88"/>
      <c r="C206" s="89">
        <v>4350</v>
      </c>
      <c r="D206" s="90" t="s">
        <v>60</v>
      </c>
      <c r="E206" s="91">
        <v>1800</v>
      </c>
      <c r="F206" s="91">
        <v>1800</v>
      </c>
      <c r="G206" s="91"/>
    </row>
    <row r="207" spans="1:7" ht="28.5">
      <c r="A207" s="82"/>
      <c r="B207" s="88"/>
      <c r="C207" s="89">
        <v>4360</v>
      </c>
      <c r="D207" s="90" t="s">
        <v>61</v>
      </c>
      <c r="E207" s="91">
        <v>1200</v>
      </c>
      <c r="F207" s="91">
        <v>1200</v>
      </c>
      <c r="G207" s="91"/>
    </row>
    <row r="208" spans="1:7" ht="28.5">
      <c r="A208" s="82"/>
      <c r="B208" s="88"/>
      <c r="C208" s="89">
        <v>4370</v>
      </c>
      <c r="D208" s="90" t="s">
        <v>32</v>
      </c>
      <c r="E208" s="91">
        <v>6000</v>
      </c>
      <c r="F208" s="91">
        <v>6000</v>
      </c>
      <c r="G208" s="91"/>
    </row>
    <row r="209" spans="1:7">
      <c r="A209" s="82"/>
      <c r="B209" s="88"/>
      <c r="C209" s="89">
        <v>4410</v>
      </c>
      <c r="D209" s="90" t="s">
        <v>33</v>
      </c>
      <c r="E209" s="91">
        <v>4000</v>
      </c>
      <c r="F209" s="91">
        <v>4000</v>
      </c>
      <c r="G209" s="91"/>
    </row>
    <row r="210" spans="1:7">
      <c r="A210" s="82"/>
      <c r="B210" s="88"/>
      <c r="C210" s="89">
        <v>4430</v>
      </c>
      <c r="D210" s="90" t="s">
        <v>16</v>
      </c>
      <c r="E210" s="91">
        <v>2500</v>
      </c>
      <c r="F210" s="91">
        <v>2500</v>
      </c>
      <c r="G210" s="91"/>
    </row>
    <row r="211" spans="1:7">
      <c r="A211" s="100"/>
      <c r="B211" s="100"/>
      <c r="C211" s="115">
        <v>4440</v>
      </c>
      <c r="D211" s="116" t="s">
        <v>87</v>
      </c>
      <c r="E211" s="91">
        <v>56951</v>
      </c>
      <c r="F211" s="91">
        <v>56951</v>
      </c>
      <c r="G211" s="91"/>
    </row>
    <row r="212" spans="1:7">
      <c r="A212" s="82"/>
      <c r="B212" s="88"/>
      <c r="C212" s="89">
        <v>4480</v>
      </c>
      <c r="D212" s="90" t="s">
        <v>67</v>
      </c>
      <c r="E212" s="91">
        <v>340</v>
      </c>
      <c r="F212" s="91">
        <v>340</v>
      </c>
      <c r="G212" s="91"/>
    </row>
    <row r="213" spans="1:7" ht="28.5">
      <c r="A213" s="82"/>
      <c r="B213" s="88"/>
      <c r="C213" s="89">
        <v>4700</v>
      </c>
      <c r="D213" s="90" t="s">
        <v>59</v>
      </c>
      <c r="E213" s="91">
        <v>1000</v>
      </c>
      <c r="F213" s="91">
        <v>1000</v>
      </c>
      <c r="G213" s="91"/>
    </row>
    <row r="214" spans="1:7" ht="28.5">
      <c r="A214" s="82"/>
      <c r="B214" s="88"/>
      <c r="C214" s="89">
        <v>4740</v>
      </c>
      <c r="D214" s="90" t="s">
        <v>62</v>
      </c>
      <c r="E214" s="91">
        <v>1000</v>
      </c>
      <c r="F214" s="91">
        <v>1000</v>
      </c>
      <c r="G214" s="91"/>
    </row>
    <row r="215" spans="1:7" ht="28.5">
      <c r="A215" s="82"/>
      <c r="B215" s="88"/>
      <c r="C215" s="89">
        <v>4750</v>
      </c>
      <c r="D215" s="90" t="s">
        <v>56</v>
      </c>
      <c r="E215" s="91">
        <v>1500</v>
      </c>
      <c r="F215" s="91">
        <v>1500</v>
      </c>
      <c r="G215" s="91"/>
    </row>
    <row r="216" spans="1:7">
      <c r="A216" s="82"/>
      <c r="B216" s="88"/>
      <c r="C216" s="89">
        <v>6050</v>
      </c>
      <c r="D216" s="90" t="s">
        <v>9</v>
      </c>
      <c r="E216" s="91">
        <v>50000</v>
      </c>
      <c r="F216" s="91">
        <v>50000</v>
      </c>
      <c r="G216" s="91"/>
    </row>
    <row r="217" spans="1:7">
      <c r="A217" s="82"/>
      <c r="B217" s="83" t="s">
        <v>88</v>
      </c>
      <c r="C217" s="94"/>
      <c r="D217" s="85" t="s">
        <v>89</v>
      </c>
      <c r="E217" s="86">
        <f>SUM(E218:E237)</f>
        <v>500128</v>
      </c>
      <c r="F217" s="86">
        <f>SUM(F218:F237)</f>
        <v>500128</v>
      </c>
      <c r="G217" s="86"/>
    </row>
    <row r="218" spans="1:7" ht="42.75">
      <c r="A218" s="82"/>
      <c r="B218" s="88"/>
      <c r="C218" s="89">
        <v>2310</v>
      </c>
      <c r="D218" s="90" t="s">
        <v>90</v>
      </c>
      <c r="E218" s="91">
        <v>12000</v>
      </c>
      <c r="F218" s="91">
        <v>12000</v>
      </c>
      <c r="G218" s="91"/>
    </row>
    <row r="219" spans="1:7">
      <c r="A219" s="82"/>
      <c r="B219" s="88"/>
      <c r="C219" s="89">
        <v>3020</v>
      </c>
      <c r="D219" s="107" t="s">
        <v>20</v>
      </c>
      <c r="E219" s="91">
        <v>33995</v>
      </c>
      <c r="F219" s="91">
        <v>33995</v>
      </c>
      <c r="G219" s="91"/>
    </row>
    <row r="220" spans="1:7">
      <c r="A220" s="82"/>
      <c r="B220" s="88"/>
      <c r="C220" s="89">
        <v>4010</v>
      </c>
      <c r="D220" s="90" t="s">
        <v>21</v>
      </c>
      <c r="E220" s="91">
        <v>305570</v>
      </c>
      <c r="F220" s="91">
        <v>305570</v>
      </c>
      <c r="G220" s="91"/>
    </row>
    <row r="221" spans="1:7">
      <c r="A221" s="82"/>
      <c r="B221" s="88"/>
      <c r="C221" s="89">
        <v>4040</v>
      </c>
      <c r="D221" s="90" t="s">
        <v>22</v>
      </c>
      <c r="E221" s="91">
        <v>23290</v>
      </c>
      <c r="F221" s="91">
        <v>23290</v>
      </c>
      <c r="G221" s="91"/>
    </row>
    <row r="222" spans="1:7">
      <c r="A222" s="82"/>
      <c r="B222" s="88"/>
      <c r="C222" s="89">
        <v>4110</v>
      </c>
      <c r="D222" s="90" t="s">
        <v>23</v>
      </c>
      <c r="E222" s="91">
        <v>52913</v>
      </c>
      <c r="F222" s="91">
        <v>52913</v>
      </c>
      <c r="G222" s="91"/>
    </row>
    <row r="223" spans="1:7">
      <c r="A223" s="82"/>
      <c r="B223" s="88"/>
      <c r="C223" s="89">
        <v>4120</v>
      </c>
      <c r="D223" s="90" t="s">
        <v>24</v>
      </c>
      <c r="E223" s="91">
        <v>8451</v>
      </c>
      <c r="F223" s="91">
        <v>8451</v>
      </c>
      <c r="G223" s="91"/>
    </row>
    <row r="224" spans="1:7">
      <c r="A224" s="82"/>
      <c r="B224" s="88"/>
      <c r="C224" s="89">
        <v>4170</v>
      </c>
      <c r="D224" s="90" t="s">
        <v>25</v>
      </c>
      <c r="E224" s="91"/>
      <c r="F224" s="91"/>
      <c r="G224" s="91"/>
    </row>
    <row r="225" spans="1:7">
      <c r="A225" s="82"/>
      <c r="B225" s="88"/>
      <c r="C225" s="89">
        <v>4210</v>
      </c>
      <c r="D225" s="90" t="s">
        <v>26</v>
      </c>
      <c r="E225" s="91">
        <v>15300</v>
      </c>
      <c r="F225" s="91">
        <v>15300</v>
      </c>
      <c r="G225" s="91"/>
    </row>
    <row r="226" spans="1:7">
      <c r="A226" s="82"/>
      <c r="B226" s="88"/>
      <c r="C226" s="89">
        <v>4240</v>
      </c>
      <c r="D226" s="90" t="s">
        <v>86</v>
      </c>
      <c r="E226" s="91">
        <v>10000</v>
      </c>
      <c r="F226" s="91">
        <v>10000</v>
      </c>
      <c r="G226" s="91"/>
    </row>
    <row r="227" spans="1:7">
      <c r="A227" s="82"/>
      <c r="B227" s="88"/>
      <c r="C227" s="89">
        <v>4260</v>
      </c>
      <c r="D227" s="90" t="s">
        <v>31</v>
      </c>
      <c r="E227" s="91">
        <v>3500</v>
      </c>
      <c r="F227" s="91">
        <v>3500</v>
      </c>
      <c r="G227" s="91"/>
    </row>
    <row r="228" spans="1:7">
      <c r="A228" s="82"/>
      <c r="B228" s="88"/>
      <c r="C228" s="89">
        <v>4270</v>
      </c>
      <c r="D228" s="90" t="s">
        <v>46</v>
      </c>
      <c r="E228" s="91">
        <v>2000</v>
      </c>
      <c r="F228" s="91">
        <v>2000</v>
      </c>
      <c r="G228" s="91"/>
    </row>
    <row r="229" spans="1:7">
      <c r="A229" s="82"/>
      <c r="B229" s="88"/>
      <c r="C229" s="89">
        <v>4280</v>
      </c>
      <c r="D229" s="90" t="s">
        <v>27</v>
      </c>
      <c r="E229" s="91">
        <v>500</v>
      </c>
      <c r="F229" s="91">
        <v>500</v>
      </c>
      <c r="G229" s="91"/>
    </row>
    <row r="230" spans="1:7">
      <c r="A230" s="82"/>
      <c r="B230" s="88"/>
      <c r="C230" s="89">
        <v>4300</v>
      </c>
      <c r="D230" s="90" t="s">
        <v>15</v>
      </c>
      <c r="E230" s="91">
        <v>4300</v>
      </c>
      <c r="F230" s="91">
        <v>4300</v>
      </c>
      <c r="G230" s="91"/>
    </row>
    <row r="231" spans="1:7">
      <c r="A231" s="82"/>
      <c r="B231" s="88"/>
      <c r="C231" s="89">
        <v>4350</v>
      </c>
      <c r="D231" s="90" t="s">
        <v>60</v>
      </c>
      <c r="E231" s="91">
        <v>700</v>
      </c>
      <c r="F231" s="91">
        <v>700</v>
      </c>
      <c r="G231" s="91"/>
    </row>
    <row r="232" spans="1:7" ht="28.5">
      <c r="A232" s="82"/>
      <c r="B232" s="88"/>
      <c r="C232" s="89">
        <v>4370</v>
      </c>
      <c r="D232" s="90" t="s">
        <v>32</v>
      </c>
      <c r="E232" s="91">
        <v>1200</v>
      </c>
      <c r="F232" s="91">
        <v>1200</v>
      </c>
      <c r="G232" s="91"/>
    </row>
    <row r="233" spans="1:7">
      <c r="A233" s="100"/>
      <c r="B233" s="100"/>
      <c r="C233" s="115">
        <v>4410</v>
      </c>
      <c r="D233" s="107" t="s">
        <v>33</v>
      </c>
      <c r="E233" s="91">
        <v>3512</v>
      </c>
      <c r="F233" s="91">
        <v>3512</v>
      </c>
      <c r="G233" s="91"/>
    </row>
    <row r="234" spans="1:7">
      <c r="A234" s="82"/>
      <c r="B234" s="83"/>
      <c r="C234" s="89">
        <v>4440</v>
      </c>
      <c r="D234" s="90" t="s">
        <v>28</v>
      </c>
      <c r="E234" s="91">
        <v>18397</v>
      </c>
      <c r="F234" s="91">
        <v>18397</v>
      </c>
      <c r="G234" s="91"/>
    </row>
    <row r="235" spans="1:7" ht="28.5">
      <c r="A235" s="87"/>
      <c r="B235" s="83"/>
      <c r="C235" s="89">
        <v>4700</v>
      </c>
      <c r="D235" s="90" t="s">
        <v>59</v>
      </c>
      <c r="E235" s="91">
        <v>1500</v>
      </c>
      <c r="F235" s="91">
        <v>1500</v>
      </c>
      <c r="G235" s="91"/>
    </row>
    <row r="236" spans="1:7" ht="28.5">
      <c r="A236" s="87"/>
      <c r="B236" s="83"/>
      <c r="C236" s="89">
        <v>4740</v>
      </c>
      <c r="D236" s="90" t="s">
        <v>62</v>
      </c>
      <c r="E236" s="91">
        <v>1000</v>
      </c>
      <c r="F236" s="91">
        <v>1000</v>
      </c>
      <c r="G236" s="91"/>
    </row>
    <row r="237" spans="1:7" ht="28.5">
      <c r="A237" s="82"/>
      <c r="B237" s="88"/>
      <c r="C237" s="89">
        <v>4750</v>
      </c>
      <c r="D237" s="90" t="s">
        <v>56</v>
      </c>
      <c r="E237" s="91">
        <v>2000</v>
      </c>
      <c r="F237" s="91">
        <v>2000</v>
      </c>
      <c r="G237" s="91"/>
    </row>
    <row r="238" spans="1:7">
      <c r="A238" s="82"/>
      <c r="B238" s="83" t="s">
        <v>91</v>
      </c>
      <c r="C238" s="89"/>
      <c r="D238" s="85" t="s">
        <v>92</v>
      </c>
      <c r="E238" s="86">
        <f>SUM(E239:E252)</f>
        <v>637444</v>
      </c>
      <c r="F238" s="86">
        <f>SUM(F239:F252)</f>
        <v>637444</v>
      </c>
      <c r="G238" s="86"/>
    </row>
    <row r="239" spans="1:7">
      <c r="A239" s="82"/>
      <c r="B239" s="88"/>
      <c r="C239" s="89">
        <v>3020</v>
      </c>
      <c r="D239" s="107" t="s">
        <v>20</v>
      </c>
      <c r="E239" s="91">
        <v>41748</v>
      </c>
      <c r="F239" s="91">
        <v>41748</v>
      </c>
      <c r="G239" s="91"/>
    </row>
    <row r="240" spans="1:7">
      <c r="A240" s="82"/>
      <c r="B240" s="88"/>
      <c r="C240" s="89">
        <v>4010</v>
      </c>
      <c r="D240" s="90" t="s">
        <v>21</v>
      </c>
      <c r="E240" s="91">
        <v>405537</v>
      </c>
      <c r="F240" s="91">
        <v>405537</v>
      </c>
      <c r="G240" s="91"/>
    </row>
    <row r="241" spans="1:7">
      <c r="A241" s="82"/>
      <c r="B241" s="88"/>
      <c r="C241" s="89">
        <v>4040</v>
      </c>
      <c r="D241" s="90" t="s">
        <v>22</v>
      </c>
      <c r="E241" s="91">
        <v>30439</v>
      </c>
      <c r="F241" s="91">
        <v>30439</v>
      </c>
      <c r="G241" s="91"/>
    </row>
    <row r="242" spans="1:7">
      <c r="A242" s="82"/>
      <c r="B242" s="88"/>
      <c r="C242" s="89">
        <v>4110</v>
      </c>
      <c r="D242" s="90" t="s">
        <v>23</v>
      </c>
      <c r="E242" s="91">
        <v>72446</v>
      </c>
      <c r="F242" s="91">
        <v>72446</v>
      </c>
      <c r="G242" s="91"/>
    </row>
    <row r="243" spans="1:7">
      <c r="A243" s="82"/>
      <c r="B243" s="88"/>
      <c r="C243" s="89">
        <v>4120</v>
      </c>
      <c r="D243" s="90" t="s">
        <v>24</v>
      </c>
      <c r="E243" s="91">
        <v>11616</v>
      </c>
      <c r="F243" s="91">
        <v>11616</v>
      </c>
      <c r="G243" s="91"/>
    </row>
    <row r="244" spans="1:7">
      <c r="A244" s="82"/>
      <c r="B244" s="88"/>
      <c r="C244" s="89">
        <v>4210</v>
      </c>
      <c r="D244" s="90" t="s">
        <v>26</v>
      </c>
      <c r="E244" s="91">
        <v>38500</v>
      </c>
      <c r="F244" s="91">
        <v>38500</v>
      </c>
      <c r="G244" s="91"/>
    </row>
    <row r="245" spans="1:7">
      <c r="A245" s="82"/>
      <c r="B245" s="88"/>
      <c r="C245" s="89">
        <v>4240</v>
      </c>
      <c r="D245" s="90" t="s">
        <v>86</v>
      </c>
      <c r="E245" s="91">
        <v>2000</v>
      </c>
      <c r="F245" s="91">
        <v>2000</v>
      </c>
      <c r="G245" s="91"/>
    </row>
    <row r="246" spans="1:7">
      <c r="A246" s="82"/>
      <c r="B246" s="88"/>
      <c r="C246" s="89">
        <v>4260</v>
      </c>
      <c r="D246" s="90" t="s">
        <v>31</v>
      </c>
      <c r="E246" s="91">
        <v>6100</v>
      </c>
      <c r="F246" s="91">
        <v>6100</v>
      </c>
      <c r="G246" s="91"/>
    </row>
    <row r="247" spans="1:7">
      <c r="A247" s="82"/>
      <c r="B247" s="88"/>
      <c r="C247" s="89">
        <v>4270</v>
      </c>
      <c r="D247" s="90" t="s">
        <v>46</v>
      </c>
      <c r="E247" s="91">
        <v>700</v>
      </c>
      <c r="F247" s="91">
        <v>700</v>
      </c>
      <c r="G247" s="91"/>
    </row>
    <row r="248" spans="1:7">
      <c r="A248" s="82"/>
      <c r="B248" s="88"/>
      <c r="C248" s="89">
        <v>4280</v>
      </c>
      <c r="D248" s="90" t="s">
        <v>27</v>
      </c>
      <c r="E248" s="91">
        <v>500</v>
      </c>
      <c r="F248" s="91">
        <v>500</v>
      </c>
      <c r="G248" s="91"/>
    </row>
    <row r="249" spans="1:7">
      <c r="A249" s="82"/>
      <c r="B249" s="88"/>
      <c r="C249" s="89">
        <v>4300</v>
      </c>
      <c r="D249" s="90" t="s">
        <v>15</v>
      </c>
      <c r="E249" s="91">
        <v>7250</v>
      </c>
      <c r="F249" s="91">
        <v>7250</v>
      </c>
      <c r="G249" s="91"/>
    </row>
    <row r="250" spans="1:7">
      <c r="A250" s="82"/>
      <c r="B250" s="88"/>
      <c r="C250" s="89">
        <v>4350</v>
      </c>
      <c r="D250" s="90" t="s">
        <v>60</v>
      </c>
      <c r="E250" s="91">
        <v>2000</v>
      </c>
      <c r="F250" s="91">
        <v>2000</v>
      </c>
      <c r="G250" s="91"/>
    </row>
    <row r="251" spans="1:7">
      <c r="A251" s="82"/>
      <c r="B251" s="88"/>
      <c r="C251" s="89">
        <v>4430</v>
      </c>
      <c r="D251" s="107" t="s">
        <v>16</v>
      </c>
      <c r="E251" s="91">
        <v>1000</v>
      </c>
      <c r="F251" s="91">
        <v>1000</v>
      </c>
      <c r="G251" s="91"/>
    </row>
    <row r="252" spans="1:7">
      <c r="A252" s="82"/>
      <c r="B252" s="88"/>
      <c r="C252" s="89">
        <v>4440</v>
      </c>
      <c r="D252" s="90" t="s">
        <v>28</v>
      </c>
      <c r="E252" s="91">
        <v>17608</v>
      </c>
      <c r="F252" s="91">
        <v>17608</v>
      </c>
      <c r="G252" s="91"/>
    </row>
    <row r="253" spans="1:7">
      <c r="A253" s="82"/>
      <c r="B253" s="83" t="s">
        <v>93</v>
      </c>
      <c r="C253" s="89"/>
      <c r="D253" s="85" t="s">
        <v>94</v>
      </c>
      <c r="E253" s="86">
        <f>SUM(E254:E257)</f>
        <v>43000</v>
      </c>
      <c r="F253" s="86">
        <f>SUM(F254:F257)</f>
        <v>43000</v>
      </c>
      <c r="G253" s="86"/>
    </row>
    <row r="254" spans="1:7">
      <c r="A254" s="87"/>
      <c r="B254" s="88"/>
      <c r="C254" s="89">
        <v>4210</v>
      </c>
      <c r="D254" s="107" t="s">
        <v>26</v>
      </c>
      <c r="E254" s="91">
        <v>29000</v>
      </c>
      <c r="F254" s="91">
        <v>29000</v>
      </c>
      <c r="G254" s="91"/>
    </row>
    <row r="255" spans="1:7">
      <c r="A255" s="87"/>
      <c r="B255" s="88"/>
      <c r="C255" s="89">
        <v>4300</v>
      </c>
      <c r="D255" s="107" t="s">
        <v>15</v>
      </c>
      <c r="E255" s="91">
        <v>10000</v>
      </c>
      <c r="F255" s="91">
        <v>10000</v>
      </c>
      <c r="G255" s="91"/>
    </row>
    <row r="256" spans="1:7">
      <c r="A256" s="87"/>
      <c r="B256" s="88"/>
      <c r="C256" s="89">
        <v>4430</v>
      </c>
      <c r="D256" s="107" t="s">
        <v>16</v>
      </c>
      <c r="E256" s="91">
        <v>2000</v>
      </c>
      <c r="F256" s="91">
        <v>2000</v>
      </c>
      <c r="G256" s="91"/>
    </row>
    <row r="257" spans="1:7" ht="28.5">
      <c r="A257" s="87"/>
      <c r="B257" s="88"/>
      <c r="C257" s="89">
        <v>4520</v>
      </c>
      <c r="D257" s="90" t="s">
        <v>95</v>
      </c>
      <c r="E257" s="91">
        <v>2000</v>
      </c>
      <c r="F257" s="91">
        <v>2000</v>
      </c>
      <c r="G257" s="91"/>
    </row>
    <row r="258" spans="1:7" ht="28.5">
      <c r="A258" s="87"/>
      <c r="B258" s="83" t="s">
        <v>96</v>
      </c>
      <c r="C258" s="89"/>
      <c r="D258" s="85" t="s">
        <v>97</v>
      </c>
      <c r="E258" s="86">
        <f>SUM(E259:E270)</f>
        <v>157746</v>
      </c>
      <c r="F258" s="86">
        <f>SUM(F259:F270)</f>
        <v>157746</v>
      </c>
      <c r="G258" s="86"/>
    </row>
    <row r="259" spans="1:7">
      <c r="A259" s="87"/>
      <c r="B259" s="88"/>
      <c r="C259" s="94">
        <v>4010</v>
      </c>
      <c r="D259" s="90" t="s">
        <v>21</v>
      </c>
      <c r="E259" s="91">
        <v>117945</v>
      </c>
      <c r="F259" s="91">
        <v>117945</v>
      </c>
      <c r="G259" s="91"/>
    </row>
    <row r="260" spans="1:7">
      <c r="A260" s="87"/>
      <c r="B260" s="88"/>
      <c r="C260" s="94">
        <v>4040</v>
      </c>
      <c r="D260" s="90" t="s">
        <v>22</v>
      </c>
      <c r="E260" s="91">
        <v>9197</v>
      </c>
      <c r="F260" s="91">
        <v>9197</v>
      </c>
      <c r="G260" s="91"/>
    </row>
    <row r="261" spans="1:7">
      <c r="A261" s="87"/>
      <c r="B261" s="88"/>
      <c r="C261" s="89">
        <v>4110</v>
      </c>
      <c r="D261" s="90" t="s">
        <v>23</v>
      </c>
      <c r="E261" s="91">
        <v>18897</v>
      </c>
      <c r="F261" s="91">
        <v>18897</v>
      </c>
      <c r="G261" s="91"/>
    </row>
    <row r="262" spans="1:7">
      <c r="A262" s="87"/>
      <c r="B262" s="88"/>
      <c r="C262" s="89">
        <v>4120</v>
      </c>
      <c r="D262" s="90" t="s">
        <v>24</v>
      </c>
      <c r="E262" s="91"/>
      <c r="F262" s="91"/>
      <c r="G262" s="91"/>
    </row>
    <row r="263" spans="1:7">
      <c r="A263" s="87"/>
      <c r="B263" s="88"/>
      <c r="C263" s="89">
        <v>4210</v>
      </c>
      <c r="D263" s="107" t="s">
        <v>26</v>
      </c>
      <c r="E263" s="91">
        <v>2500</v>
      </c>
      <c r="F263" s="91">
        <v>2500</v>
      </c>
      <c r="G263" s="91"/>
    </row>
    <row r="264" spans="1:7">
      <c r="A264" s="87"/>
      <c r="B264" s="88"/>
      <c r="C264" s="89">
        <v>4280</v>
      </c>
      <c r="D264" s="90" t="s">
        <v>27</v>
      </c>
      <c r="E264" s="91">
        <v>200</v>
      </c>
      <c r="F264" s="91">
        <v>200</v>
      </c>
      <c r="G264" s="91"/>
    </row>
    <row r="265" spans="1:7">
      <c r="A265" s="87"/>
      <c r="B265" s="88"/>
      <c r="C265" s="89">
        <v>4300</v>
      </c>
      <c r="D265" s="107" t="s">
        <v>15</v>
      </c>
      <c r="E265" s="91">
        <v>500</v>
      </c>
      <c r="F265" s="91">
        <v>500</v>
      </c>
      <c r="G265" s="91"/>
    </row>
    <row r="266" spans="1:7">
      <c r="A266" s="87"/>
      <c r="B266" s="88"/>
      <c r="C266" s="89">
        <v>4430</v>
      </c>
      <c r="D266" s="107" t="s">
        <v>16</v>
      </c>
      <c r="E266" s="91"/>
      <c r="F266" s="91"/>
      <c r="G266" s="91"/>
    </row>
    <row r="267" spans="1:7">
      <c r="A267" s="87"/>
      <c r="B267" s="88"/>
      <c r="C267" s="89">
        <v>4440</v>
      </c>
      <c r="D267" s="90" t="s">
        <v>28</v>
      </c>
      <c r="E267" s="91">
        <v>4807</v>
      </c>
      <c r="F267" s="91">
        <v>4807</v>
      </c>
      <c r="G267" s="91"/>
    </row>
    <row r="268" spans="1:7" ht="28.5">
      <c r="A268" s="87"/>
      <c r="B268" s="88"/>
      <c r="C268" s="89">
        <v>4700</v>
      </c>
      <c r="D268" s="90" t="s">
        <v>59</v>
      </c>
      <c r="E268" s="91">
        <v>1500</v>
      </c>
      <c r="F268" s="91">
        <v>1500</v>
      </c>
      <c r="G268" s="91"/>
    </row>
    <row r="269" spans="1:7" ht="28.5">
      <c r="A269" s="87"/>
      <c r="B269" s="88"/>
      <c r="C269" s="89">
        <v>4740</v>
      </c>
      <c r="D269" s="90" t="s">
        <v>62</v>
      </c>
      <c r="E269" s="91">
        <v>500</v>
      </c>
      <c r="F269" s="91">
        <v>500</v>
      </c>
      <c r="G269" s="91"/>
    </row>
    <row r="270" spans="1:7" ht="28.5">
      <c r="A270" s="87"/>
      <c r="B270" s="88"/>
      <c r="C270" s="89">
        <v>4750</v>
      </c>
      <c r="D270" s="90" t="s">
        <v>56</v>
      </c>
      <c r="E270" s="91">
        <v>1700</v>
      </c>
      <c r="F270" s="91">
        <v>1700</v>
      </c>
      <c r="G270" s="91"/>
    </row>
    <row r="271" spans="1:7">
      <c r="A271" s="87"/>
      <c r="B271" s="83" t="s">
        <v>98</v>
      </c>
      <c r="C271" s="98"/>
      <c r="D271" s="85" t="s">
        <v>99</v>
      </c>
      <c r="E271" s="86">
        <f>SUM(E272:E277)</f>
        <v>16553</v>
      </c>
      <c r="F271" s="86">
        <f>SUM(F272:F277)</f>
        <v>16553</v>
      </c>
      <c r="G271" s="86"/>
    </row>
    <row r="272" spans="1:7">
      <c r="A272" s="87"/>
      <c r="B272" s="88"/>
      <c r="C272" s="89">
        <v>4210</v>
      </c>
      <c r="D272" s="90" t="s">
        <v>26</v>
      </c>
      <c r="E272" s="91">
        <v>2058</v>
      </c>
      <c r="F272" s="91">
        <v>2058</v>
      </c>
      <c r="G272" s="91"/>
    </row>
    <row r="273" spans="1:7">
      <c r="A273" s="87"/>
      <c r="B273" s="88"/>
      <c r="C273" s="89">
        <v>4300</v>
      </c>
      <c r="D273" s="90" t="s">
        <v>15</v>
      </c>
      <c r="E273" s="91">
        <v>4800</v>
      </c>
      <c r="F273" s="91">
        <v>4800</v>
      </c>
      <c r="G273" s="91"/>
    </row>
    <row r="274" spans="1:7">
      <c r="A274" s="87"/>
      <c r="B274" s="88"/>
      <c r="C274" s="89">
        <v>4410</v>
      </c>
      <c r="D274" s="90" t="s">
        <v>33</v>
      </c>
      <c r="E274" s="91">
        <v>1300</v>
      </c>
      <c r="F274" s="91">
        <v>1300</v>
      </c>
      <c r="G274" s="91"/>
    </row>
    <row r="275" spans="1:7" ht="28.5">
      <c r="A275" s="87"/>
      <c r="B275" s="88"/>
      <c r="C275" s="89">
        <v>4700</v>
      </c>
      <c r="D275" s="90" t="s">
        <v>59</v>
      </c>
      <c r="E275" s="91">
        <v>7600</v>
      </c>
      <c r="F275" s="91">
        <v>7600</v>
      </c>
      <c r="G275" s="91"/>
    </row>
    <row r="276" spans="1:7" ht="28.5">
      <c r="A276" s="87"/>
      <c r="B276" s="88"/>
      <c r="C276" s="89">
        <v>4740</v>
      </c>
      <c r="D276" s="90" t="s">
        <v>62</v>
      </c>
      <c r="E276" s="91">
        <v>500</v>
      </c>
      <c r="F276" s="91">
        <v>500</v>
      </c>
      <c r="G276" s="91"/>
    </row>
    <row r="277" spans="1:7" ht="28.5">
      <c r="A277" s="87"/>
      <c r="B277" s="88"/>
      <c r="C277" s="89">
        <v>4750</v>
      </c>
      <c r="D277" s="90" t="s">
        <v>56</v>
      </c>
      <c r="E277" s="91">
        <v>295</v>
      </c>
      <c r="F277" s="91">
        <v>295</v>
      </c>
      <c r="G277" s="91"/>
    </row>
    <row r="278" spans="1:7">
      <c r="A278" s="87"/>
      <c r="B278" s="83" t="s">
        <v>100</v>
      </c>
      <c r="C278" s="89"/>
      <c r="D278" s="85" t="s">
        <v>101</v>
      </c>
      <c r="E278" s="86">
        <f>SUM(E279:E289)</f>
        <v>99963</v>
      </c>
      <c r="F278" s="86">
        <f>SUM(F279:F289)</f>
        <v>99963</v>
      </c>
      <c r="G278" s="86"/>
    </row>
    <row r="279" spans="1:7">
      <c r="A279" s="87"/>
      <c r="B279" s="88"/>
      <c r="C279" s="89">
        <v>4010</v>
      </c>
      <c r="D279" s="90" t="s">
        <v>21</v>
      </c>
      <c r="E279" s="91">
        <v>71810</v>
      </c>
      <c r="F279" s="91">
        <v>71810</v>
      </c>
      <c r="G279" s="91"/>
    </row>
    <row r="280" spans="1:7">
      <c r="A280" s="87"/>
      <c r="B280" s="88"/>
      <c r="C280" s="89">
        <v>4040</v>
      </c>
      <c r="D280" s="90" t="s">
        <v>22</v>
      </c>
      <c r="E280" s="91">
        <v>5539</v>
      </c>
      <c r="F280" s="91">
        <v>5539</v>
      </c>
      <c r="G280" s="91"/>
    </row>
    <row r="281" spans="1:7">
      <c r="A281" s="87"/>
      <c r="B281" s="88"/>
      <c r="C281" s="89">
        <v>4110</v>
      </c>
      <c r="D281" s="90" t="s">
        <v>23</v>
      </c>
      <c r="E281" s="91">
        <v>11819</v>
      </c>
      <c r="F281" s="91">
        <v>11819</v>
      </c>
      <c r="G281" s="91"/>
    </row>
    <row r="282" spans="1:7">
      <c r="A282" s="87"/>
      <c r="B282" s="88"/>
      <c r="C282" s="89">
        <v>4120</v>
      </c>
      <c r="D282" s="90" t="s">
        <v>24</v>
      </c>
      <c r="E282" s="91">
        <v>1895</v>
      </c>
      <c r="F282" s="91">
        <v>1895</v>
      </c>
      <c r="G282" s="91"/>
    </row>
    <row r="283" spans="1:7">
      <c r="A283" s="87"/>
      <c r="B283" s="88"/>
      <c r="C283" s="89">
        <v>4210</v>
      </c>
      <c r="D283" s="107" t="s">
        <v>26</v>
      </c>
      <c r="E283" s="91">
        <v>950</v>
      </c>
      <c r="F283" s="91">
        <v>950</v>
      </c>
      <c r="G283" s="91"/>
    </row>
    <row r="284" spans="1:7">
      <c r="A284" s="87"/>
      <c r="B284" s="88"/>
      <c r="C284" s="89">
        <v>4260</v>
      </c>
      <c r="D284" s="90" t="s">
        <v>31</v>
      </c>
      <c r="E284" s="91">
        <v>3000</v>
      </c>
      <c r="F284" s="91">
        <v>3000</v>
      </c>
      <c r="G284" s="91"/>
    </row>
    <row r="285" spans="1:7">
      <c r="A285" s="87"/>
      <c r="B285" s="88"/>
      <c r="C285" s="89">
        <v>4270</v>
      </c>
      <c r="D285" s="90" t="s">
        <v>46</v>
      </c>
      <c r="E285" s="91"/>
      <c r="F285" s="91"/>
      <c r="G285" s="91"/>
    </row>
    <row r="286" spans="1:7">
      <c r="A286" s="87"/>
      <c r="B286" s="88"/>
      <c r="C286" s="89">
        <v>4280</v>
      </c>
      <c r="D286" s="90" t="s">
        <v>27</v>
      </c>
      <c r="E286" s="91">
        <v>100</v>
      </c>
      <c r="F286" s="91">
        <v>100</v>
      </c>
      <c r="G286" s="91"/>
    </row>
    <row r="287" spans="1:7">
      <c r="A287" s="87"/>
      <c r="B287" s="88"/>
      <c r="C287" s="89">
        <v>4300</v>
      </c>
      <c r="D287" s="90" t="s">
        <v>15</v>
      </c>
      <c r="E287" s="91">
        <v>4850</v>
      </c>
      <c r="F287" s="91">
        <v>4850</v>
      </c>
      <c r="G287" s="91"/>
    </row>
    <row r="288" spans="1:7">
      <c r="A288" s="87"/>
      <c r="B288" s="88"/>
      <c r="C288" s="89">
        <v>4440</v>
      </c>
      <c r="D288" s="90" t="s">
        <v>87</v>
      </c>
      <c r="E288" s="91"/>
      <c r="F288" s="91"/>
      <c r="G288" s="91"/>
    </row>
    <row r="289" spans="1:7">
      <c r="A289" s="87"/>
      <c r="B289" s="88"/>
      <c r="C289" s="89">
        <v>6060</v>
      </c>
      <c r="D289" s="90" t="s">
        <v>34</v>
      </c>
      <c r="E289" s="91"/>
      <c r="F289" s="91"/>
      <c r="G289" s="91"/>
    </row>
    <row r="290" spans="1:7">
      <c r="A290" s="87"/>
      <c r="B290" s="83" t="s">
        <v>102</v>
      </c>
      <c r="C290" s="89"/>
      <c r="D290" s="110" t="s">
        <v>63</v>
      </c>
      <c r="E290" s="106">
        <f>SUM(E291:E294)</f>
        <v>25288</v>
      </c>
      <c r="F290" s="106">
        <f>SUM(F291:F294)</f>
        <v>25288</v>
      </c>
      <c r="G290" s="106"/>
    </row>
    <row r="291" spans="1:7">
      <c r="A291" s="87"/>
      <c r="B291" s="83"/>
      <c r="C291" s="89">
        <v>3240</v>
      </c>
      <c r="D291" s="90" t="s">
        <v>103</v>
      </c>
      <c r="E291" s="91">
        <v>5488</v>
      </c>
      <c r="F291" s="91">
        <v>5488</v>
      </c>
      <c r="G291" s="91"/>
    </row>
    <row r="292" spans="1:7">
      <c r="A292" s="87"/>
      <c r="B292" s="83"/>
      <c r="C292" s="89">
        <v>4170</v>
      </c>
      <c r="D292" s="90" t="s">
        <v>25</v>
      </c>
      <c r="E292" s="91"/>
      <c r="F292" s="91"/>
      <c r="G292" s="91"/>
    </row>
    <row r="293" spans="1:7">
      <c r="A293" s="87"/>
      <c r="B293" s="83"/>
      <c r="C293" s="89">
        <v>4300</v>
      </c>
      <c r="D293" s="90" t="s">
        <v>15</v>
      </c>
      <c r="E293" s="91"/>
      <c r="F293" s="91"/>
      <c r="G293" s="91"/>
    </row>
    <row r="294" spans="1:7">
      <c r="A294" s="87"/>
      <c r="B294" s="88"/>
      <c r="C294" s="89">
        <v>4440</v>
      </c>
      <c r="D294" s="90" t="s">
        <v>201</v>
      </c>
      <c r="E294" s="91">
        <v>19800</v>
      </c>
      <c r="F294" s="91">
        <v>19800</v>
      </c>
      <c r="G294" s="91"/>
    </row>
    <row r="295" spans="1:7">
      <c r="A295" s="82" t="s">
        <v>104</v>
      </c>
      <c r="B295" s="83"/>
      <c r="C295" s="98"/>
      <c r="D295" s="85" t="s">
        <v>105</v>
      </c>
      <c r="E295" s="86">
        <f>E296+E298</f>
        <v>47000</v>
      </c>
      <c r="F295" s="86">
        <f>F296+F298</f>
        <v>47000</v>
      </c>
      <c r="G295" s="86"/>
    </row>
    <row r="296" spans="1:7">
      <c r="A296" s="87"/>
      <c r="B296" s="83" t="s">
        <v>106</v>
      </c>
      <c r="C296" s="84"/>
      <c r="D296" s="85" t="s">
        <v>107</v>
      </c>
      <c r="E296" s="86">
        <f>E297</f>
        <v>2000</v>
      </c>
      <c r="F296" s="86">
        <f>F297</f>
        <v>2000</v>
      </c>
      <c r="G296" s="86"/>
    </row>
    <row r="297" spans="1:7">
      <c r="A297" s="82"/>
      <c r="B297" s="88"/>
      <c r="C297" s="89">
        <v>4300</v>
      </c>
      <c r="D297" s="107" t="s">
        <v>15</v>
      </c>
      <c r="E297" s="91">
        <v>2000</v>
      </c>
      <c r="F297" s="91">
        <v>2000</v>
      </c>
      <c r="G297" s="91"/>
    </row>
    <row r="298" spans="1:7">
      <c r="A298" s="100"/>
      <c r="B298" s="101">
        <v>85154</v>
      </c>
      <c r="C298" s="101"/>
      <c r="D298" s="102" t="s">
        <v>108</v>
      </c>
      <c r="E298" s="86">
        <f>E299+E301+E300+E302</f>
        <v>45000</v>
      </c>
      <c r="F298" s="86">
        <f>F299+F301+F300+F302</f>
        <v>45000</v>
      </c>
      <c r="G298" s="86"/>
    </row>
    <row r="299" spans="1:7">
      <c r="A299" s="82"/>
      <c r="B299" s="88"/>
      <c r="C299" s="89">
        <v>3030</v>
      </c>
      <c r="D299" s="90" t="s">
        <v>58</v>
      </c>
      <c r="E299" s="91">
        <v>6000</v>
      </c>
      <c r="F299" s="91">
        <v>6000</v>
      </c>
      <c r="G299" s="91"/>
    </row>
    <row r="300" spans="1:7">
      <c r="A300" s="82"/>
      <c r="B300" s="88"/>
      <c r="C300" s="89">
        <v>4170</v>
      </c>
      <c r="D300" s="90" t="s">
        <v>25</v>
      </c>
      <c r="E300" s="91">
        <v>2000</v>
      </c>
      <c r="F300" s="91">
        <v>2000</v>
      </c>
      <c r="G300" s="91"/>
    </row>
    <row r="301" spans="1:7">
      <c r="A301" s="87"/>
      <c r="B301" s="88"/>
      <c r="C301" s="89">
        <v>4210</v>
      </c>
      <c r="D301" s="90" t="s">
        <v>26</v>
      </c>
      <c r="E301" s="91">
        <v>2200</v>
      </c>
      <c r="F301" s="91">
        <v>2200</v>
      </c>
      <c r="G301" s="91"/>
    </row>
    <row r="302" spans="1:7">
      <c r="A302" s="87"/>
      <c r="B302" s="88"/>
      <c r="C302" s="89">
        <v>4300</v>
      </c>
      <c r="D302" s="90" t="s">
        <v>15</v>
      </c>
      <c r="E302" s="91">
        <v>34800</v>
      </c>
      <c r="F302" s="91">
        <v>34800</v>
      </c>
      <c r="G302" s="91"/>
    </row>
    <row r="303" spans="1:7">
      <c r="A303" s="82" t="s">
        <v>109</v>
      </c>
      <c r="B303" s="88"/>
      <c r="C303" s="89"/>
      <c r="D303" s="85" t="s">
        <v>110</v>
      </c>
      <c r="E303" s="86">
        <f>E304+E306+E318+E320+E324+E326+E328+E348+E350</f>
        <v>1642050</v>
      </c>
      <c r="F303" s="86">
        <f>F304+F306+F318+F320+F324+F326+F328+F348+F350</f>
        <v>343250</v>
      </c>
      <c r="G303" s="86">
        <f>G304+G306+G318+G320+G324+G326+G328+G348+G350</f>
        <v>1298800</v>
      </c>
    </row>
    <row r="304" spans="1:7">
      <c r="A304" s="87"/>
      <c r="B304" s="83" t="s">
        <v>111</v>
      </c>
      <c r="C304" s="89"/>
      <c r="D304" s="85" t="s">
        <v>112</v>
      </c>
      <c r="E304" s="86">
        <f>E305</f>
        <v>20000</v>
      </c>
      <c r="F304" s="86">
        <f>F305</f>
        <v>20000</v>
      </c>
      <c r="G304" s="86"/>
    </row>
    <row r="305" spans="1:7" ht="28.5">
      <c r="A305" s="87"/>
      <c r="B305" s="88"/>
      <c r="C305" s="89">
        <v>4330</v>
      </c>
      <c r="D305" s="90" t="s">
        <v>113</v>
      </c>
      <c r="E305" s="91">
        <v>20000</v>
      </c>
      <c r="F305" s="91">
        <v>20000</v>
      </c>
      <c r="G305" s="91"/>
    </row>
    <row r="306" spans="1:7" ht="42.75">
      <c r="A306" s="87"/>
      <c r="B306" s="83" t="s">
        <v>114</v>
      </c>
      <c r="C306" s="94"/>
      <c r="D306" s="85" t="s">
        <v>168</v>
      </c>
      <c r="E306" s="86">
        <f>SUM(E307:E317)</f>
        <v>967000</v>
      </c>
      <c r="F306" s="86"/>
      <c r="G306" s="86">
        <f>SUM(G307:G317)</f>
        <v>967000</v>
      </c>
    </row>
    <row r="307" spans="1:7">
      <c r="A307" s="87"/>
      <c r="B307" s="83"/>
      <c r="C307" s="89">
        <v>3110</v>
      </c>
      <c r="D307" s="90" t="s">
        <v>115</v>
      </c>
      <c r="E307" s="91">
        <v>938000</v>
      </c>
      <c r="F307" s="91"/>
      <c r="G307" s="91">
        <v>938000</v>
      </c>
    </row>
    <row r="308" spans="1:7">
      <c r="A308" s="87"/>
      <c r="B308" s="83"/>
      <c r="C308" s="89">
        <v>4010</v>
      </c>
      <c r="D308" s="90" t="s">
        <v>21</v>
      </c>
      <c r="E308" s="91">
        <v>22000</v>
      </c>
      <c r="F308" s="91"/>
      <c r="G308" s="91">
        <v>22000</v>
      </c>
    </row>
    <row r="309" spans="1:7">
      <c r="A309" s="87"/>
      <c r="B309" s="83"/>
      <c r="C309" s="89">
        <v>4040</v>
      </c>
      <c r="D309" s="90" t="s">
        <v>22</v>
      </c>
      <c r="E309" s="91">
        <v>2000</v>
      </c>
      <c r="F309" s="91"/>
      <c r="G309" s="91">
        <v>2000</v>
      </c>
    </row>
    <row r="310" spans="1:7">
      <c r="A310" s="87"/>
      <c r="B310" s="83"/>
      <c r="C310" s="89">
        <v>4110</v>
      </c>
      <c r="D310" s="90" t="s">
        <v>23</v>
      </c>
      <c r="E310" s="91">
        <v>3850</v>
      </c>
      <c r="F310" s="91"/>
      <c r="G310" s="91">
        <v>3850</v>
      </c>
    </row>
    <row r="311" spans="1:7">
      <c r="A311" s="87"/>
      <c r="B311" s="83"/>
      <c r="C311" s="89">
        <v>4120</v>
      </c>
      <c r="D311" s="90" t="s">
        <v>24</v>
      </c>
      <c r="E311" s="91">
        <v>600</v>
      </c>
      <c r="F311" s="91"/>
      <c r="G311" s="91">
        <v>600</v>
      </c>
    </row>
    <row r="312" spans="1:7">
      <c r="A312" s="87"/>
      <c r="B312" s="83"/>
      <c r="C312" s="89">
        <v>4210</v>
      </c>
      <c r="D312" s="90" t="s">
        <v>26</v>
      </c>
      <c r="E312" s="91">
        <v>550</v>
      </c>
      <c r="F312" s="91"/>
      <c r="G312" s="91">
        <v>550</v>
      </c>
    </row>
    <row r="313" spans="1:7">
      <c r="A313" s="87"/>
      <c r="B313" s="83"/>
      <c r="C313" s="89">
        <v>4300</v>
      </c>
      <c r="D313" s="90" t="s">
        <v>15</v>
      </c>
      <c r="E313" s="91"/>
      <c r="F313" s="91"/>
      <c r="G313" s="91"/>
    </row>
    <row r="314" spans="1:7">
      <c r="A314" s="87"/>
      <c r="B314" s="83"/>
      <c r="C314" s="89">
        <v>4440</v>
      </c>
      <c r="D314" s="90" t="s">
        <v>28</v>
      </c>
      <c r="E314" s="91"/>
      <c r="F314" s="91"/>
      <c r="G314" s="91"/>
    </row>
    <row r="315" spans="1:7" ht="28.5">
      <c r="A315" s="87"/>
      <c r="B315" s="83"/>
      <c r="C315" s="89">
        <v>4700</v>
      </c>
      <c r="D315" s="90" t="s">
        <v>59</v>
      </c>
      <c r="E315" s="91"/>
      <c r="F315" s="91"/>
      <c r="G315" s="91"/>
    </row>
    <row r="316" spans="1:7" ht="28.5">
      <c r="A316" s="87"/>
      <c r="B316" s="83"/>
      <c r="C316" s="89">
        <v>4740</v>
      </c>
      <c r="D316" s="90" t="s">
        <v>62</v>
      </c>
      <c r="E316" s="91"/>
      <c r="F316" s="91"/>
      <c r="G316" s="91"/>
    </row>
    <row r="317" spans="1:7" ht="28.5">
      <c r="A317" s="87"/>
      <c r="B317" s="83"/>
      <c r="C317" s="89">
        <v>4750</v>
      </c>
      <c r="D317" s="90" t="s">
        <v>56</v>
      </c>
      <c r="E317" s="91"/>
      <c r="F317" s="91"/>
      <c r="G317" s="91"/>
    </row>
    <row r="318" spans="1:7" ht="42.75">
      <c r="A318" s="100"/>
      <c r="B318" s="101">
        <v>85213</v>
      </c>
      <c r="C318" s="100"/>
      <c r="D318" s="105" t="s">
        <v>165</v>
      </c>
      <c r="E318" s="86">
        <f>E319</f>
        <v>9700</v>
      </c>
      <c r="F318" s="86"/>
      <c r="G318" s="86">
        <f>G319</f>
        <v>9700</v>
      </c>
    </row>
    <row r="319" spans="1:7">
      <c r="A319" s="87"/>
      <c r="B319" s="83"/>
      <c r="C319" s="89">
        <v>4130</v>
      </c>
      <c r="D319" s="90" t="s">
        <v>116</v>
      </c>
      <c r="E319" s="91">
        <v>9700</v>
      </c>
      <c r="F319" s="91"/>
      <c r="G319" s="91">
        <v>9700</v>
      </c>
    </row>
    <row r="320" spans="1:7" ht="28.5">
      <c r="A320" s="87"/>
      <c r="B320" s="83" t="s">
        <v>117</v>
      </c>
      <c r="C320" s="89"/>
      <c r="D320" s="85" t="s">
        <v>118</v>
      </c>
      <c r="E320" s="86">
        <f>SUM(E321:E323)</f>
        <v>186000</v>
      </c>
      <c r="F320" s="86">
        <f>SUM(F321:F323)</f>
        <v>42000</v>
      </c>
      <c r="G320" s="86">
        <f>SUM(G321:G323)</f>
        <v>144000</v>
      </c>
    </row>
    <row r="321" spans="1:7">
      <c r="A321" s="87"/>
      <c r="B321" s="83"/>
      <c r="C321" s="89">
        <v>3110</v>
      </c>
      <c r="D321" s="90" t="s">
        <v>115</v>
      </c>
      <c r="E321" s="91">
        <v>184000</v>
      </c>
      <c r="F321" s="91">
        <v>40000</v>
      </c>
      <c r="G321" s="91">
        <v>144000</v>
      </c>
    </row>
    <row r="322" spans="1:7">
      <c r="A322" s="87"/>
      <c r="B322" s="83"/>
      <c r="C322" s="89">
        <v>3119</v>
      </c>
      <c r="D322" s="90" t="s">
        <v>115</v>
      </c>
      <c r="E322" s="91"/>
      <c r="F322" s="91"/>
      <c r="G322" s="91"/>
    </row>
    <row r="323" spans="1:7">
      <c r="A323" s="87"/>
      <c r="B323" s="83"/>
      <c r="C323" s="89">
        <v>4300</v>
      </c>
      <c r="D323" s="90" t="s">
        <v>15</v>
      </c>
      <c r="E323" s="91">
        <v>2000</v>
      </c>
      <c r="F323" s="91">
        <v>2000</v>
      </c>
      <c r="G323" s="91"/>
    </row>
    <row r="324" spans="1:7">
      <c r="A324" s="87"/>
      <c r="B324" s="83" t="s">
        <v>119</v>
      </c>
      <c r="C324" s="89"/>
      <c r="D324" s="85" t="s">
        <v>120</v>
      </c>
      <c r="E324" s="86">
        <f>E325</f>
        <v>70000</v>
      </c>
      <c r="F324" s="86">
        <f>F325</f>
        <v>70000</v>
      </c>
      <c r="G324" s="86"/>
    </row>
    <row r="325" spans="1:7">
      <c r="A325" s="87"/>
      <c r="B325" s="83"/>
      <c r="C325" s="89">
        <v>3110</v>
      </c>
      <c r="D325" s="90" t="s">
        <v>115</v>
      </c>
      <c r="E325" s="91">
        <v>70000</v>
      </c>
      <c r="F325" s="91">
        <v>70000</v>
      </c>
      <c r="G325" s="91"/>
    </row>
    <row r="326" spans="1:7" ht="28.5">
      <c r="A326" s="87"/>
      <c r="B326" s="83" t="s">
        <v>202</v>
      </c>
      <c r="C326" s="89"/>
      <c r="D326" s="85" t="s">
        <v>203</v>
      </c>
      <c r="E326" s="86">
        <f>E327</f>
        <v>96000</v>
      </c>
      <c r="F326" s="86"/>
      <c r="G326" s="86">
        <f>G327</f>
        <v>96000</v>
      </c>
    </row>
    <row r="327" spans="1:7">
      <c r="A327" s="87"/>
      <c r="B327" s="83"/>
      <c r="C327" s="89">
        <v>3110</v>
      </c>
      <c r="D327" s="90" t="s">
        <v>115</v>
      </c>
      <c r="E327" s="91">
        <v>96000</v>
      </c>
      <c r="F327" s="91"/>
      <c r="G327" s="91">
        <v>96000</v>
      </c>
    </row>
    <row r="328" spans="1:7">
      <c r="A328" s="87"/>
      <c r="B328" s="83" t="s">
        <v>121</v>
      </c>
      <c r="C328" s="89"/>
      <c r="D328" s="85" t="s">
        <v>122</v>
      </c>
      <c r="E328" s="86">
        <f>SUM(E329:E347)</f>
        <v>280850</v>
      </c>
      <c r="F328" s="86">
        <f>SUM(F329:F347)</f>
        <v>198750</v>
      </c>
      <c r="G328" s="86">
        <f>G329+G330+G331+G332+G333</f>
        <v>82100</v>
      </c>
    </row>
    <row r="329" spans="1:7">
      <c r="A329" s="87"/>
      <c r="B329" s="83"/>
      <c r="C329" s="89">
        <v>3020</v>
      </c>
      <c r="D329" s="107" t="s">
        <v>20</v>
      </c>
      <c r="E329" s="91">
        <v>2000</v>
      </c>
      <c r="F329" s="91">
        <v>2000</v>
      </c>
      <c r="G329" s="91"/>
    </row>
    <row r="330" spans="1:7">
      <c r="A330" s="87"/>
      <c r="B330" s="83"/>
      <c r="C330" s="89">
        <v>4010</v>
      </c>
      <c r="D330" s="90" t="s">
        <v>21</v>
      </c>
      <c r="E330" s="91">
        <v>174000</v>
      </c>
      <c r="F330" s="91">
        <v>104647</v>
      </c>
      <c r="G330" s="91">
        <v>69353</v>
      </c>
    </row>
    <row r="331" spans="1:7">
      <c r="A331" s="87"/>
      <c r="B331" s="83"/>
      <c r="C331" s="89">
        <v>4040</v>
      </c>
      <c r="D331" s="90" t="s">
        <v>22</v>
      </c>
      <c r="E331" s="91">
        <v>12000</v>
      </c>
      <c r="F331" s="91">
        <v>12000</v>
      </c>
      <c r="G331" s="91"/>
    </row>
    <row r="332" spans="1:7">
      <c r="A332" s="87"/>
      <c r="B332" s="83"/>
      <c r="C332" s="89">
        <v>4110</v>
      </c>
      <c r="D332" s="90" t="s">
        <v>23</v>
      </c>
      <c r="E332" s="91">
        <v>31000</v>
      </c>
      <c r="F332" s="91">
        <v>19952</v>
      </c>
      <c r="G332" s="91">
        <v>11048</v>
      </c>
    </row>
    <row r="333" spans="1:7">
      <c r="A333" s="87"/>
      <c r="B333" s="83"/>
      <c r="C333" s="89">
        <v>4120</v>
      </c>
      <c r="D333" s="90" t="s">
        <v>24</v>
      </c>
      <c r="E333" s="91">
        <v>4800</v>
      </c>
      <c r="F333" s="91">
        <v>3101</v>
      </c>
      <c r="G333" s="91">
        <v>1699</v>
      </c>
    </row>
    <row r="334" spans="1:7">
      <c r="A334" s="87"/>
      <c r="B334" s="83"/>
      <c r="C334" s="89">
        <v>4170</v>
      </c>
      <c r="D334" s="90" t="s">
        <v>25</v>
      </c>
      <c r="E334" s="91">
        <v>8500</v>
      </c>
      <c r="F334" s="91">
        <v>8500</v>
      </c>
      <c r="G334" s="91"/>
    </row>
    <row r="335" spans="1:7">
      <c r="A335" s="87"/>
      <c r="B335" s="83"/>
      <c r="C335" s="89">
        <v>4210</v>
      </c>
      <c r="D335" s="107" t="s">
        <v>26</v>
      </c>
      <c r="E335" s="91">
        <v>3000</v>
      </c>
      <c r="F335" s="91">
        <v>3000</v>
      </c>
      <c r="G335" s="91"/>
    </row>
    <row r="336" spans="1:7">
      <c r="A336" s="87"/>
      <c r="B336" s="83"/>
      <c r="C336" s="89">
        <v>4280</v>
      </c>
      <c r="D336" s="90" t="s">
        <v>27</v>
      </c>
      <c r="E336" s="91">
        <v>200</v>
      </c>
      <c r="F336" s="91">
        <v>200</v>
      </c>
      <c r="G336" s="91"/>
    </row>
    <row r="337" spans="1:7">
      <c r="A337" s="100"/>
      <c r="B337" s="100"/>
      <c r="C337" s="115">
        <v>4300</v>
      </c>
      <c r="D337" s="107" t="s">
        <v>15</v>
      </c>
      <c r="E337" s="91">
        <v>20000</v>
      </c>
      <c r="F337" s="91">
        <v>20000</v>
      </c>
      <c r="G337" s="91"/>
    </row>
    <row r="338" spans="1:7">
      <c r="A338" s="87"/>
      <c r="B338" s="83"/>
      <c r="C338" s="89">
        <v>4350</v>
      </c>
      <c r="D338" s="90" t="s">
        <v>60</v>
      </c>
      <c r="E338" s="91">
        <v>1000</v>
      </c>
      <c r="F338" s="91">
        <v>1000</v>
      </c>
      <c r="G338" s="91"/>
    </row>
    <row r="339" spans="1:7" ht="28.5">
      <c r="A339" s="87"/>
      <c r="B339" s="83"/>
      <c r="C339" s="89">
        <v>4370</v>
      </c>
      <c r="D339" s="90" t="s">
        <v>32</v>
      </c>
      <c r="E339" s="91">
        <v>4000</v>
      </c>
      <c r="F339" s="91">
        <v>4000</v>
      </c>
      <c r="G339" s="91"/>
    </row>
    <row r="340" spans="1:7" ht="28.5">
      <c r="A340" s="87"/>
      <c r="B340" s="83"/>
      <c r="C340" s="89">
        <v>4400</v>
      </c>
      <c r="D340" s="90" t="s">
        <v>123</v>
      </c>
      <c r="E340" s="91">
        <v>8000</v>
      </c>
      <c r="F340" s="91">
        <v>8000</v>
      </c>
      <c r="G340" s="91"/>
    </row>
    <row r="341" spans="1:7">
      <c r="A341" s="87"/>
      <c r="B341" s="83"/>
      <c r="C341" s="89">
        <v>4410</v>
      </c>
      <c r="D341" s="90" t="s">
        <v>33</v>
      </c>
      <c r="E341" s="91">
        <v>800</v>
      </c>
      <c r="F341" s="91">
        <v>800</v>
      </c>
      <c r="G341" s="91"/>
    </row>
    <row r="342" spans="1:7">
      <c r="A342" s="87"/>
      <c r="B342" s="83"/>
      <c r="C342" s="89">
        <v>4430</v>
      </c>
      <c r="D342" s="107" t="s">
        <v>16</v>
      </c>
      <c r="E342" s="91">
        <v>800</v>
      </c>
      <c r="F342" s="91">
        <v>800</v>
      </c>
      <c r="G342" s="91"/>
    </row>
    <row r="343" spans="1:7">
      <c r="A343" s="100"/>
      <c r="B343" s="100"/>
      <c r="C343" s="115">
        <v>4440</v>
      </c>
      <c r="D343" s="90" t="s">
        <v>28</v>
      </c>
      <c r="E343" s="91">
        <v>3700</v>
      </c>
      <c r="F343" s="91">
        <v>3700</v>
      </c>
      <c r="G343" s="91"/>
    </row>
    <row r="344" spans="1:7">
      <c r="A344" s="87"/>
      <c r="B344" s="83"/>
      <c r="C344" s="89">
        <v>4480</v>
      </c>
      <c r="D344" s="90" t="s">
        <v>67</v>
      </c>
      <c r="E344" s="91">
        <v>300</v>
      </c>
      <c r="F344" s="91">
        <v>300</v>
      </c>
      <c r="G344" s="91"/>
    </row>
    <row r="345" spans="1:7">
      <c r="A345" s="87"/>
      <c r="B345" s="83"/>
      <c r="C345" s="89">
        <v>4700</v>
      </c>
      <c r="D345" s="90" t="s">
        <v>33</v>
      </c>
      <c r="E345" s="91">
        <v>2000</v>
      </c>
      <c r="F345" s="91">
        <v>2000</v>
      </c>
      <c r="G345" s="91"/>
    </row>
    <row r="346" spans="1:7" ht="28.5">
      <c r="A346" s="87"/>
      <c r="B346" s="83"/>
      <c r="C346" s="89">
        <v>4740</v>
      </c>
      <c r="D346" s="90" t="s">
        <v>62</v>
      </c>
      <c r="E346" s="91">
        <v>1200</v>
      </c>
      <c r="F346" s="91">
        <v>1200</v>
      </c>
      <c r="G346" s="91"/>
    </row>
    <row r="347" spans="1:7" ht="28.5">
      <c r="A347" s="87"/>
      <c r="B347" s="83"/>
      <c r="C347" s="89">
        <v>4750</v>
      </c>
      <c r="D347" s="90" t="s">
        <v>56</v>
      </c>
      <c r="E347" s="91">
        <v>3550</v>
      </c>
      <c r="F347" s="91">
        <v>3550</v>
      </c>
      <c r="G347" s="91"/>
    </row>
    <row r="348" spans="1:7">
      <c r="A348" s="87"/>
      <c r="B348" s="83" t="s">
        <v>166</v>
      </c>
      <c r="C348" s="89"/>
      <c r="D348" s="85" t="s">
        <v>167</v>
      </c>
      <c r="E348" s="86">
        <f>E349</f>
        <v>2500</v>
      </c>
      <c r="F348" s="86">
        <f>F349</f>
        <v>2500</v>
      </c>
      <c r="G348" s="86"/>
    </row>
    <row r="349" spans="1:7">
      <c r="A349" s="87"/>
      <c r="B349" s="83"/>
      <c r="C349" s="89">
        <v>4170</v>
      </c>
      <c r="D349" s="90" t="s">
        <v>25</v>
      </c>
      <c r="E349" s="91">
        <v>2500</v>
      </c>
      <c r="F349" s="91">
        <v>2500</v>
      </c>
      <c r="G349" s="91"/>
    </row>
    <row r="350" spans="1:7">
      <c r="A350" s="87"/>
      <c r="B350" s="83" t="s">
        <v>124</v>
      </c>
      <c r="C350" s="89"/>
      <c r="D350" s="85" t="s">
        <v>14</v>
      </c>
      <c r="E350" s="86">
        <f>E351</f>
        <v>10000</v>
      </c>
      <c r="F350" s="86">
        <f>F351</f>
        <v>10000</v>
      </c>
      <c r="G350" s="86"/>
    </row>
    <row r="351" spans="1:7">
      <c r="A351" s="87"/>
      <c r="B351" s="83"/>
      <c r="C351" s="89">
        <v>3110</v>
      </c>
      <c r="D351" s="90" t="s">
        <v>115</v>
      </c>
      <c r="E351" s="91">
        <v>10000</v>
      </c>
      <c r="F351" s="91">
        <v>10000</v>
      </c>
      <c r="G351" s="91"/>
    </row>
    <row r="352" spans="1:7">
      <c r="A352" s="82" t="s">
        <v>125</v>
      </c>
      <c r="B352" s="83"/>
      <c r="C352" s="89"/>
      <c r="D352" s="85" t="s">
        <v>126</v>
      </c>
      <c r="E352" s="86">
        <f>E353+E365</f>
        <v>176570</v>
      </c>
      <c r="F352" s="86">
        <f>F353+F365</f>
        <v>176570</v>
      </c>
      <c r="G352" s="86"/>
    </row>
    <row r="353" spans="1:7">
      <c r="A353" s="87"/>
      <c r="B353" s="83" t="s">
        <v>127</v>
      </c>
      <c r="C353" s="89"/>
      <c r="D353" s="85" t="s">
        <v>128</v>
      </c>
      <c r="E353" s="86">
        <f>SUM(E354:E364)</f>
        <v>176570</v>
      </c>
      <c r="F353" s="86">
        <f>SUM(F354:F364)</f>
        <v>176570</v>
      </c>
      <c r="G353" s="86"/>
    </row>
    <row r="354" spans="1:7">
      <c r="A354" s="87"/>
      <c r="B354" s="83"/>
      <c r="C354" s="94">
        <v>3020</v>
      </c>
      <c r="D354" s="107" t="s">
        <v>20</v>
      </c>
      <c r="E354" s="91">
        <v>14616</v>
      </c>
      <c r="F354" s="91">
        <v>14616</v>
      </c>
      <c r="G354" s="91"/>
    </row>
    <row r="355" spans="1:7">
      <c r="A355" s="87"/>
      <c r="B355" s="83"/>
      <c r="C355" s="94">
        <v>4010</v>
      </c>
      <c r="D355" s="90" t="s">
        <v>21</v>
      </c>
      <c r="E355" s="91">
        <v>121110</v>
      </c>
      <c r="F355" s="91">
        <v>121110</v>
      </c>
      <c r="G355" s="91"/>
    </row>
    <row r="356" spans="1:7">
      <c r="A356" s="87"/>
      <c r="B356" s="83"/>
      <c r="C356" s="94">
        <v>4040</v>
      </c>
      <c r="D356" s="90" t="s">
        <v>22</v>
      </c>
      <c r="E356" s="91">
        <v>7140</v>
      </c>
      <c r="F356" s="91">
        <v>7140</v>
      </c>
      <c r="G356" s="91"/>
    </row>
    <row r="357" spans="1:7">
      <c r="A357" s="87"/>
      <c r="B357" s="83"/>
      <c r="C357" s="89">
        <v>4110</v>
      </c>
      <c r="D357" s="90" t="s">
        <v>23</v>
      </c>
      <c r="E357" s="91">
        <v>19094</v>
      </c>
      <c r="F357" s="91">
        <v>19094</v>
      </c>
      <c r="G357" s="91"/>
    </row>
    <row r="358" spans="1:7">
      <c r="A358" s="87"/>
      <c r="B358" s="83"/>
      <c r="C358" s="89">
        <v>4120</v>
      </c>
      <c r="D358" s="90" t="s">
        <v>24</v>
      </c>
      <c r="E358" s="91">
        <v>3064</v>
      </c>
      <c r="F358" s="91">
        <v>3064</v>
      </c>
      <c r="G358" s="91"/>
    </row>
    <row r="359" spans="1:7">
      <c r="A359" s="87"/>
      <c r="B359" s="83"/>
      <c r="C359" s="89">
        <v>4210</v>
      </c>
      <c r="D359" s="107" t="s">
        <v>26</v>
      </c>
      <c r="E359" s="91">
        <v>2900</v>
      </c>
      <c r="F359" s="91">
        <v>2900</v>
      </c>
      <c r="G359" s="91"/>
    </row>
    <row r="360" spans="1:7">
      <c r="A360" s="87"/>
      <c r="B360" s="83"/>
      <c r="C360" s="89">
        <v>4240</v>
      </c>
      <c r="D360" s="107" t="s">
        <v>86</v>
      </c>
      <c r="E360" s="91">
        <v>1000</v>
      </c>
      <c r="F360" s="91">
        <v>1000</v>
      </c>
      <c r="G360" s="91"/>
    </row>
    <row r="361" spans="1:7">
      <c r="A361" s="100"/>
      <c r="B361" s="100"/>
      <c r="C361" s="115">
        <v>4280</v>
      </c>
      <c r="D361" s="107" t="s">
        <v>27</v>
      </c>
      <c r="E361" s="91">
        <v>100</v>
      </c>
      <c r="F361" s="117">
        <v>100</v>
      </c>
      <c r="G361" s="117"/>
    </row>
    <row r="362" spans="1:7">
      <c r="A362" s="87"/>
      <c r="B362" s="83"/>
      <c r="C362" s="89">
        <v>4300</v>
      </c>
      <c r="D362" s="90" t="s">
        <v>15</v>
      </c>
      <c r="E362" s="91"/>
      <c r="F362" s="91"/>
      <c r="G362" s="91"/>
    </row>
    <row r="363" spans="1:7">
      <c r="A363" s="87"/>
      <c r="B363" s="83"/>
      <c r="C363" s="89">
        <v>4440</v>
      </c>
      <c r="D363" s="90" t="s">
        <v>129</v>
      </c>
      <c r="E363" s="91">
        <v>7546</v>
      </c>
      <c r="F363" s="91">
        <v>7546</v>
      </c>
      <c r="G363" s="91"/>
    </row>
    <row r="364" spans="1:7" ht="28.5">
      <c r="A364" s="87"/>
      <c r="B364" s="83"/>
      <c r="C364" s="89">
        <v>4740</v>
      </c>
      <c r="D364" s="90" t="s">
        <v>62</v>
      </c>
      <c r="E364" s="91"/>
      <c r="F364" s="91"/>
      <c r="G364" s="91"/>
    </row>
    <row r="365" spans="1:7">
      <c r="A365" s="87"/>
      <c r="B365" s="83" t="s">
        <v>130</v>
      </c>
      <c r="C365" s="89"/>
      <c r="D365" s="85" t="s">
        <v>131</v>
      </c>
      <c r="E365" s="86"/>
      <c r="F365" s="86"/>
      <c r="G365" s="86"/>
    </row>
    <row r="366" spans="1:7">
      <c r="A366" s="87"/>
      <c r="B366" s="88"/>
      <c r="C366" s="89">
        <v>3240</v>
      </c>
      <c r="D366" s="90" t="s">
        <v>103</v>
      </c>
      <c r="E366" s="91"/>
      <c r="F366" s="91"/>
      <c r="G366" s="91"/>
    </row>
    <row r="367" spans="1:7">
      <c r="A367" s="87"/>
      <c r="B367" s="88"/>
      <c r="C367" s="89">
        <v>3260</v>
      </c>
      <c r="D367" s="90" t="s">
        <v>204</v>
      </c>
      <c r="E367" s="91"/>
      <c r="F367" s="91"/>
      <c r="G367" s="91"/>
    </row>
    <row r="368" spans="1:7">
      <c r="A368" s="87"/>
      <c r="B368" s="88"/>
      <c r="C368" s="89">
        <v>4210</v>
      </c>
      <c r="D368" s="107" t="s">
        <v>26</v>
      </c>
      <c r="E368" s="91"/>
      <c r="F368" s="91"/>
      <c r="G368" s="91"/>
    </row>
    <row r="369" spans="1:7" ht="28.5">
      <c r="A369" s="82" t="s">
        <v>132</v>
      </c>
      <c r="B369" s="83"/>
      <c r="C369" s="94"/>
      <c r="D369" s="85" t="s">
        <v>133</v>
      </c>
      <c r="E369" s="86">
        <f>E370+E381+E379</f>
        <v>231504</v>
      </c>
      <c r="F369" s="86">
        <f>F370+F381+F379</f>
        <v>231504</v>
      </c>
      <c r="G369" s="86"/>
    </row>
    <row r="370" spans="1:7">
      <c r="A370" s="87"/>
      <c r="B370" s="83" t="s">
        <v>134</v>
      </c>
      <c r="C370" s="94"/>
      <c r="D370" s="85" t="s">
        <v>135</v>
      </c>
      <c r="E370" s="86">
        <f>SUM(E371:E378)</f>
        <v>78504</v>
      </c>
      <c r="F370" s="86">
        <f>SUM(F371:F378)</f>
        <v>78504</v>
      </c>
      <c r="G370" s="86"/>
    </row>
    <row r="371" spans="1:7">
      <c r="A371" s="87"/>
      <c r="B371" s="88"/>
      <c r="C371" s="89">
        <v>4170</v>
      </c>
      <c r="D371" s="90" t="s">
        <v>25</v>
      </c>
      <c r="E371" s="91">
        <v>3000</v>
      </c>
      <c r="F371" s="91">
        <v>3000</v>
      </c>
      <c r="G371" s="91"/>
    </row>
    <row r="372" spans="1:7">
      <c r="A372" s="87"/>
      <c r="B372" s="88"/>
      <c r="C372" s="89">
        <v>4210</v>
      </c>
      <c r="D372" s="90" t="s">
        <v>26</v>
      </c>
      <c r="E372" s="91">
        <f>15000-1000</f>
        <v>14000</v>
      </c>
      <c r="F372" s="91">
        <v>14000</v>
      </c>
      <c r="G372" s="91"/>
    </row>
    <row r="373" spans="1:7">
      <c r="A373" s="87"/>
      <c r="B373" s="88"/>
      <c r="C373" s="89">
        <v>4260</v>
      </c>
      <c r="D373" s="90" t="s">
        <v>31</v>
      </c>
      <c r="E373" s="91">
        <f>51000-1000</f>
        <v>50000</v>
      </c>
      <c r="F373" s="91">
        <v>50000</v>
      </c>
      <c r="G373" s="91"/>
    </row>
    <row r="374" spans="1:7">
      <c r="A374" s="87"/>
      <c r="B374" s="88"/>
      <c r="C374" s="89">
        <v>4300</v>
      </c>
      <c r="D374" s="90" t="s">
        <v>15</v>
      </c>
      <c r="E374" s="91">
        <f>10000-2000</f>
        <v>8000</v>
      </c>
      <c r="F374" s="91">
        <v>8000</v>
      </c>
      <c r="G374" s="91"/>
    </row>
    <row r="375" spans="1:7" ht="28.5">
      <c r="A375" s="87"/>
      <c r="B375" s="88"/>
      <c r="C375" s="89">
        <v>4360</v>
      </c>
      <c r="D375" s="90" t="s">
        <v>61</v>
      </c>
      <c r="E375" s="91">
        <v>1030</v>
      </c>
      <c r="F375" s="91">
        <v>1030</v>
      </c>
      <c r="G375" s="91"/>
    </row>
    <row r="376" spans="1:7" ht="28.5">
      <c r="A376" s="87"/>
      <c r="B376" s="88"/>
      <c r="C376" s="89">
        <v>4370</v>
      </c>
      <c r="D376" s="90" t="s">
        <v>32</v>
      </c>
      <c r="E376" s="91">
        <v>1200</v>
      </c>
      <c r="F376" s="91">
        <v>1200</v>
      </c>
      <c r="G376" s="91"/>
    </row>
    <row r="377" spans="1:7">
      <c r="A377" s="87"/>
      <c r="B377" s="83"/>
      <c r="C377" s="89">
        <v>4430</v>
      </c>
      <c r="D377" s="90" t="s">
        <v>16</v>
      </c>
      <c r="E377" s="91">
        <v>1274</v>
      </c>
      <c r="F377" s="91">
        <v>1274</v>
      </c>
      <c r="G377" s="91"/>
    </row>
    <row r="378" spans="1:7">
      <c r="A378" s="82"/>
      <c r="B378" s="88"/>
      <c r="C378" s="89">
        <v>6050</v>
      </c>
      <c r="D378" s="90" t="s">
        <v>9</v>
      </c>
      <c r="E378" s="91">
        <v>0</v>
      </c>
      <c r="F378" s="91">
        <v>0</v>
      </c>
      <c r="G378" s="91"/>
    </row>
    <row r="379" spans="1:7">
      <c r="A379" s="82"/>
      <c r="B379" s="83" t="s">
        <v>266</v>
      </c>
      <c r="C379" s="89"/>
      <c r="D379" s="85" t="s">
        <v>267</v>
      </c>
      <c r="E379" s="106">
        <f>E380</f>
        <v>4000</v>
      </c>
      <c r="F379" s="106">
        <f>F380</f>
        <v>4000</v>
      </c>
      <c r="G379" s="91"/>
    </row>
    <row r="380" spans="1:7">
      <c r="A380" s="82"/>
      <c r="B380" s="88"/>
      <c r="C380" s="89">
        <v>4300</v>
      </c>
      <c r="D380" s="90" t="s">
        <v>15</v>
      </c>
      <c r="E380" s="91">
        <v>4000</v>
      </c>
      <c r="F380" s="91">
        <v>4000</v>
      </c>
      <c r="G380" s="91"/>
    </row>
    <row r="381" spans="1:7">
      <c r="A381" s="87"/>
      <c r="B381" s="83" t="s">
        <v>136</v>
      </c>
      <c r="C381" s="89"/>
      <c r="D381" s="85" t="s">
        <v>137</v>
      </c>
      <c r="E381" s="86">
        <f>E382+E383+E384</f>
        <v>149000</v>
      </c>
      <c r="F381" s="86">
        <f>F382+F383+F384</f>
        <v>149000</v>
      </c>
      <c r="G381" s="86"/>
    </row>
    <row r="382" spans="1:7">
      <c r="A382" s="87"/>
      <c r="B382" s="83"/>
      <c r="C382" s="89">
        <v>4260</v>
      </c>
      <c r="D382" s="90" t="s">
        <v>31</v>
      </c>
      <c r="E382" s="91">
        <v>110000</v>
      </c>
      <c r="F382" s="91">
        <v>110000</v>
      </c>
      <c r="G382" s="91"/>
    </row>
    <row r="383" spans="1:7">
      <c r="A383" s="87"/>
      <c r="B383" s="88"/>
      <c r="C383" s="89">
        <v>4300</v>
      </c>
      <c r="D383" s="90" t="s">
        <v>15</v>
      </c>
      <c r="E383" s="91">
        <v>31000</v>
      </c>
      <c r="F383" s="91">
        <v>31000</v>
      </c>
      <c r="G383" s="91"/>
    </row>
    <row r="384" spans="1:7">
      <c r="A384" s="87"/>
      <c r="B384" s="88"/>
      <c r="C384" s="89">
        <v>6050</v>
      </c>
      <c r="D384" s="90" t="s">
        <v>9</v>
      </c>
      <c r="E384" s="91">
        <v>8000</v>
      </c>
      <c r="F384" s="91">
        <v>8000</v>
      </c>
      <c r="G384" s="91"/>
    </row>
    <row r="385" spans="1:7" ht="28.5">
      <c r="A385" s="82" t="s">
        <v>138</v>
      </c>
      <c r="B385" s="88"/>
      <c r="C385" s="89"/>
      <c r="D385" s="85" t="s">
        <v>139</v>
      </c>
      <c r="E385" s="86">
        <f>E386+E394+E397+E400</f>
        <v>1343422.13</v>
      </c>
      <c r="F385" s="86">
        <f>F386+F394+F397+F400</f>
        <v>1343422.13</v>
      </c>
      <c r="G385" s="86"/>
    </row>
    <row r="386" spans="1:7">
      <c r="A386" s="87"/>
      <c r="B386" s="83" t="s">
        <v>140</v>
      </c>
      <c r="C386" s="89"/>
      <c r="D386" s="85" t="s">
        <v>141</v>
      </c>
      <c r="E386" s="86">
        <f>SUM(E387:E393)</f>
        <v>38391</v>
      </c>
      <c r="F386" s="86">
        <f>SUM(F387:F393)</f>
        <v>38391</v>
      </c>
      <c r="G386" s="86"/>
    </row>
    <row r="387" spans="1:7">
      <c r="A387" s="82"/>
      <c r="B387" s="88"/>
      <c r="C387" s="89">
        <v>4170</v>
      </c>
      <c r="D387" s="90" t="s">
        <v>25</v>
      </c>
      <c r="E387" s="91">
        <v>6200</v>
      </c>
      <c r="F387" s="91">
        <v>6200</v>
      </c>
      <c r="G387" s="91"/>
    </row>
    <row r="388" spans="1:7">
      <c r="A388" s="87"/>
      <c r="B388" s="88"/>
      <c r="C388" s="89">
        <v>4210</v>
      </c>
      <c r="D388" s="90" t="s">
        <v>26</v>
      </c>
      <c r="E388" s="91">
        <v>10500</v>
      </c>
      <c r="F388" s="91">
        <v>10500</v>
      </c>
      <c r="G388" s="91"/>
    </row>
    <row r="389" spans="1:7">
      <c r="A389" s="87"/>
      <c r="B389" s="88"/>
      <c r="C389" s="89">
        <v>4260</v>
      </c>
      <c r="D389" s="90" t="s">
        <v>31</v>
      </c>
      <c r="E389" s="91">
        <v>3250</v>
      </c>
      <c r="F389" s="91">
        <v>3250</v>
      </c>
      <c r="G389" s="91"/>
    </row>
    <row r="390" spans="1:7">
      <c r="A390" s="87"/>
      <c r="B390" s="88"/>
      <c r="C390" s="89">
        <v>4300</v>
      </c>
      <c r="D390" s="90" t="s">
        <v>15</v>
      </c>
      <c r="E390" s="91">
        <v>12591</v>
      </c>
      <c r="F390" s="91">
        <v>12591</v>
      </c>
      <c r="G390" s="91"/>
    </row>
    <row r="391" spans="1:7">
      <c r="A391" s="87"/>
      <c r="B391" s="88"/>
      <c r="C391" s="89">
        <v>4350</v>
      </c>
      <c r="D391" s="90" t="s">
        <v>60</v>
      </c>
      <c r="E391" s="91">
        <v>3000</v>
      </c>
      <c r="F391" s="91">
        <v>3000</v>
      </c>
      <c r="G391" s="91"/>
    </row>
    <row r="392" spans="1:7" ht="28.5">
      <c r="A392" s="87"/>
      <c r="B392" s="83"/>
      <c r="C392" s="89">
        <v>4370</v>
      </c>
      <c r="D392" s="90" t="s">
        <v>32</v>
      </c>
      <c r="E392" s="91">
        <v>2850</v>
      </c>
      <c r="F392" s="91">
        <v>2850</v>
      </c>
      <c r="G392" s="91"/>
    </row>
    <row r="393" spans="1:7">
      <c r="A393" s="82"/>
      <c r="B393" s="88"/>
      <c r="C393" s="89">
        <v>6050</v>
      </c>
      <c r="D393" s="90" t="s">
        <v>9</v>
      </c>
      <c r="E393" s="91"/>
      <c r="F393" s="91"/>
      <c r="G393" s="91"/>
    </row>
    <row r="394" spans="1:7">
      <c r="A394" s="87"/>
      <c r="B394" s="83" t="s">
        <v>142</v>
      </c>
      <c r="C394" s="89"/>
      <c r="D394" s="85" t="s">
        <v>143</v>
      </c>
      <c r="E394" s="86">
        <f>E395+E396</f>
        <v>182230</v>
      </c>
      <c r="F394" s="86">
        <f>F395+F396</f>
        <v>182230</v>
      </c>
      <c r="G394" s="86"/>
    </row>
    <row r="395" spans="1:7">
      <c r="A395" s="87"/>
      <c r="B395" s="88"/>
      <c r="C395" s="94">
        <v>2480</v>
      </c>
      <c r="D395" s="90" t="s">
        <v>144</v>
      </c>
      <c r="E395" s="91">
        <v>182230</v>
      </c>
      <c r="F395" s="91">
        <v>182230</v>
      </c>
      <c r="G395" s="91"/>
    </row>
    <row r="396" spans="1:7">
      <c r="A396" s="87"/>
      <c r="B396" s="88"/>
      <c r="C396" s="94">
        <v>4300</v>
      </c>
      <c r="D396" s="90" t="s">
        <v>15</v>
      </c>
      <c r="E396" s="91"/>
      <c r="F396" s="91"/>
      <c r="G396" s="91"/>
    </row>
    <row r="397" spans="1:7">
      <c r="A397" s="87"/>
      <c r="B397" s="83" t="s">
        <v>169</v>
      </c>
      <c r="C397" s="94"/>
      <c r="D397" s="85" t="s">
        <v>170</v>
      </c>
      <c r="E397" s="86">
        <f>E398+E399</f>
        <v>1088291.1299999999</v>
      </c>
      <c r="F397" s="86">
        <f>F398+F399</f>
        <v>1088291.1299999999</v>
      </c>
      <c r="G397" s="86"/>
    </row>
    <row r="398" spans="1:7">
      <c r="A398" s="87"/>
      <c r="B398" s="88"/>
      <c r="C398" s="94">
        <v>4270</v>
      </c>
      <c r="D398" s="90" t="s">
        <v>46</v>
      </c>
      <c r="E398" s="91"/>
      <c r="F398" s="91"/>
      <c r="G398" s="91"/>
    </row>
    <row r="399" spans="1:7">
      <c r="A399" s="87"/>
      <c r="B399" s="88"/>
      <c r="C399" s="94">
        <v>6050</v>
      </c>
      <c r="D399" s="90" t="s">
        <v>9</v>
      </c>
      <c r="E399" s="91">
        <v>1088291.1299999999</v>
      </c>
      <c r="F399" s="91">
        <v>1088291.1299999999</v>
      </c>
      <c r="G399" s="91"/>
    </row>
    <row r="400" spans="1:7">
      <c r="A400" s="87"/>
      <c r="B400" s="83" t="s">
        <v>145</v>
      </c>
      <c r="C400" s="94"/>
      <c r="D400" s="85" t="s">
        <v>14</v>
      </c>
      <c r="E400" s="86">
        <f>E401+E402+E403</f>
        <v>34510</v>
      </c>
      <c r="F400" s="86">
        <f>F401+F402+F403</f>
        <v>34510</v>
      </c>
      <c r="G400" s="86"/>
    </row>
    <row r="401" spans="1:7">
      <c r="A401" s="87"/>
      <c r="B401" s="83"/>
      <c r="C401" s="89">
        <v>4170</v>
      </c>
      <c r="D401" s="90" t="s">
        <v>25</v>
      </c>
      <c r="E401" s="91">
        <v>3800</v>
      </c>
      <c r="F401" s="91">
        <v>3800</v>
      </c>
      <c r="G401" s="86"/>
    </row>
    <row r="402" spans="1:7">
      <c r="A402" s="87"/>
      <c r="B402" s="83"/>
      <c r="C402" s="89">
        <v>4210</v>
      </c>
      <c r="D402" s="90" t="s">
        <v>26</v>
      </c>
      <c r="E402" s="91">
        <v>9976</v>
      </c>
      <c r="F402" s="91">
        <v>9976</v>
      </c>
      <c r="G402" s="86"/>
    </row>
    <row r="403" spans="1:7">
      <c r="A403" s="82"/>
      <c r="B403" s="88"/>
      <c r="C403" s="94">
        <v>4300</v>
      </c>
      <c r="D403" s="90" t="s">
        <v>15</v>
      </c>
      <c r="E403" s="91">
        <v>20734</v>
      </c>
      <c r="F403" s="91">
        <v>20734</v>
      </c>
      <c r="G403" s="91"/>
    </row>
    <row r="404" spans="1:7">
      <c r="A404" s="82" t="s">
        <v>146</v>
      </c>
      <c r="B404" s="83"/>
      <c r="C404" s="94"/>
      <c r="D404" s="85" t="s">
        <v>147</v>
      </c>
      <c r="E404" s="86">
        <f>E405+E409+E412</f>
        <v>86042</v>
      </c>
      <c r="F404" s="86">
        <f>F405+F409+F412</f>
        <v>86042</v>
      </c>
      <c r="G404" s="86"/>
    </row>
    <row r="405" spans="1:7">
      <c r="A405" s="87"/>
      <c r="B405" s="83" t="s">
        <v>148</v>
      </c>
      <c r="C405" s="89"/>
      <c r="D405" s="85" t="s">
        <v>149</v>
      </c>
      <c r="E405" s="86">
        <f>E406+E407+E408</f>
        <v>10301</v>
      </c>
      <c r="F405" s="86">
        <f>F406+F407+F408</f>
        <v>10301</v>
      </c>
      <c r="G405" s="86"/>
    </row>
    <row r="406" spans="1:7">
      <c r="A406" s="87"/>
      <c r="B406" s="83"/>
      <c r="C406" s="89">
        <v>4210</v>
      </c>
      <c r="D406" s="90" t="s">
        <v>26</v>
      </c>
      <c r="E406" s="91">
        <v>4000</v>
      </c>
      <c r="F406" s="91">
        <v>4000</v>
      </c>
      <c r="G406" s="86"/>
    </row>
    <row r="407" spans="1:7">
      <c r="A407" s="87"/>
      <c r="B407" s="83"/>
      <c r="C407" s="89">
        <v>4300</v>
      </c>
      <c r="D407" s="90" t="s">
        <v>15</v>
      </c>
      <c r="E407" s="91">
        <v>6301</v>
      </c>
      <c r="F407" s="91">
        <v>6301</v>
      </c>
      <c r="G407" s="86"/>
    </row>
    <row r="408" spans="1:7">
      <c r="A408" s="82"/>
      <c r="B408" s="88"/>
      <c r="C408" s="89">
        <v>6050</v>
      </c>
      <c r="D408" s="90" t="s">
        <v>9</v>
      </c>
      <c r="E408" s="91"/>
      <c r="F408" s="91"/>
      <c r="G408" s="106"/>
    </row>
    <row r="409" spans="1:7" ht="28.5">
      <c r="A409" s="87"/>
      <c r="B409" s="83" t="s">
        <v>150</v>
      </c>
      <c r="C409" s="94"/>
      <c r="D409" s="85" t="s">
        <v>151</v>
      </c>
      <c r="E409" s="86">
        <f>E410+E411</f>
        <v>50000</v>
      </c>
      <c r="F409" s="86">
        <f>F410+F411</f>
        <v>50000</v>
      </c>
      <c r="G409" s="86"/>
    </row>
    <row r="410" spans="1:7" ht="42.75">
      <c r="A410" s="87"/>
      <c r="B410" s="83"/>
      <c r="C410" s="89">
        <v>2820</v>
      </c>
      <c r="D410" s="90" t="s">
        <v>152</v>
      </c>
      <c r="E410" s="91">
        <v>50000</v>
      </c>
      <c r="F410" s="91">
        <v>50000</v>
      </c>
      <c r="G410" s="91"/>
    </row>
    <row r="411" spans="1:7">
      <c r="A411" s="87"/>
      <c r="B411" s="83"/>
      <c r="C411" s="89">
        <v>4210</v>
      </c>
      <c r="D411" s="90" t="s">
        <v>26</v>
      </c>
      <c r="E411" s="91"/>
      <c r="F411" s="91"/>
      <c r="G411" s="91"/>
    </row>
    <row r="412" spans="1:7">
      <c r="A412" s="87"/>
      <c r="B412" s="83" t="s">
        <v>153</v>
      </c>
      <c r="C412" s="89"/>
      <c r="D412" s="85" t="s">
        <v>14</v>
      </c>
      <c r="E412" s="86">
        <f>E413+E414+E415</f>
        <v>25741</v>
      </c>
      <c r="F412" s="86">
        <f>F413+F414+F415</f>
        <v>25741</v>
      </c>
      <c r="G412" s="86"/>
    </row>
    <row r="413" spans="1:7">
      <c r="A413" s="87"/>
      <c r="B413" s="83"/>
      <c r="C413" s="89">
        <v>4210</v>
      </c>
      <c r="D413" s="90" t="s">
        <v>26</v>
      </c>
      <c r="E413" s="91">
        <v>1000</v>
      </c>
      <c r="F413" s="91">
        <v>1000</v>
      </c>
      <c r="G413" s="86"/>
    </row>
    <row r="414" spans="1:7">
      <c r="A414" s="87"/>
      <c r="B414" s="83"/>
      <c r="C414" s="89">
        <v>4300</v>
      </c>
      <c r="D414" s="90" t="s">
        <v>15</v>
      </c>
      <c r="E414" s="91">
        <v>17241</v>
      </c>
      <c r="F414" s="91">
        <v>17241</v>
      </c>
      <c r="G414" s="86"/>
    </row>
    <row r="415" spans="1:7">
      <c r="A415" s="87"/>
      <c r="B415" s="83"/>
      <c r="C415" s="89">
        <v>4260</v>
      </c>
      <c r="D415" s="90" t="s">
        <v>31</v>
      </c>
      <c r="E415" s="91">
        <v>7500</v>
      </c>
      <c r="F415" s="91">
        <v>7500</v>
      </c>
      <c r="G415" s="91"/>
    </row>
    <row r="416" spans="1:7" ht="15" thickBot="1">
      <c r="A416" s="118"/>
      <c r="B416" s="119"/>
      <c r="C416" s="120"/>
      <c r="D416" s="121" t="s">
        <v>154</v>
      </c>
      <c r="E416" s="122">
        <f>E9+E17+E29+E41+E45+E63+E73+E137+E151+E181+E185+E188+E193+E295+E303+E352+E369+E385+E404</f>
        <v>10608602</v>
      </c>
      <c r="F416" s="122">
        <f>F9+F17+F29+F41+F45+F63+F73+F137+F151+F181+F185+F188+F193+F295+F303+F352+F369+F385+F404</f>
        <v>9259697</v>
      </c>
      <c r="G416" s="122">
        <f>G9+G17+G29+G41+G45+G63+G73+G137+G151+G181+G185+G188+G193+G295+G303+G352+G369+G385+G404</f>
        <v>1349905</v>
      </c>
    </row>
    <row r="417" spans="1:5">
      <c r="A417" s="3"/>
      <c r="C417" s="70"/>
      <c r="D417" s="72"/>
      <c r="E417" s="71"/>
    </row>
    <row r="418" spans="1:5">
      <c r="A418" s="4"/>
      <c r="D418" s="73"/>
      <c r="E418" s="71"/>
    </row>
    <row r="419" spans="1:5">
      <c r="D419" s="74"/>
      <c r="E419" s="71"/>
    </row>
  </sheetData>
  <mergeCells count="12">
    <mergeCell ref="D5:D7"/>
    <mergeCell ref="F5:G5"/>
    <mergeCell ref="F6:F7"/>
    <mergeCell ref="G6:G7"/>
    <mergeCell ref="F1:G1"/>
    <mergeCell ref="F2:G2"/>
    <mergeCell ref="F3:G3"/>
    <mergeCell ref="E5:E7"/>
    <mergeCell ref="A4:G4"/>
    <mergeCell ref="A5:A7"/>
    <mergeCell ref="B5:B7"/>
    <mergeCell ref="C5:C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6</vt:i4>
      </vt:variant>
    </vt:vector>
  </HeadingPairs>
  <TitlesOfParts>
    <vt:vector size="11" baseType="lpstr">
      <vt:lpstr>zał.nr 2-wydatki</vt:lpstr>
      <vt:lpstr>Arkusz1</vt:lpstr>
      <vt:lpstr>wydatki szczeg.</vt:lpstr>
      <vt:lpstr>Arkusz2</vt:lpstr>
      <vt:lpstr>Arkusz3</vt:lpstr>
      <vt:lpstr>Arkusz1!Obszar_wydruku</vt:lpstr>
      <vt:lpstr>'wydatki szczeg.'!Obszar_wydruku</vt:lpstr>
      <vt:lpstr>'zał.nr 2-wydatki'!Obszar_wydruku</vt:lpstr>
      <vt:lpstr>Arkusz1!Tytuły_wydruku</vt:lpstr>
      <vt:lpstr>'wydatki szczeg.'!Tytuły_wydruku</vt:lpstr>
      <vt:lpstr>'zał.nr 2-wydatki'!Tytuły_wydruku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2010-04-16T07:17:31Z</cp:lastPrinted>
  <dcterms:created xsi:type="dcterms:W3CDTF">2009-08-07T08:19:17Z</dcterms:created>
  <dcterms:modified xsi:type="dcterms:W3CDTF">2010-08-27T08:04:33Z</dcterms:modified>
</cp:coreProperties>
</file>