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Arkusz1" sheetId="1" r:id="rId1"/>
  </sheets>
  <definedNames>
    <definedName name="_xlnm.Print_Area" localSheetId="0">'Arkusz1'!$A$1:$M$137</definedName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<sst xmlns="http://schemas.openxmlformats.org/spreadsheetml/2006/main" count="210" uniqueCount="153">
  <si>
    <t>Lp.</t>
  </si>
  <si>
    <t>Dział</t>
  </si>
  <si>
    <t>Rozdział</t>
  </si>
  <si>
    <t>§</t>
  </si>
  <si>
    <t>Wyszczególnienie</t>
  </si>
  <si>
    <t>Prognoza na 2010 r.</t>
  </si>
  <si>
    <t>Plan po zmianach na 2010 r.</t>
  </si>
  <si>
    <t>Wykonanie dochodów w okresie 3 kwartałów 2010 r.</t>
  </si>
  <si>
    <t>Przewidywane wykonanie  w 2010 r.</t>
  </si>
  <si>
    <t>Prognoza dochodów na rok 2011 r.</t>
  </si>
  <si>
    <t>Ogółem</t>
  </si>
  <si>
    <t>Dochody bieżące</t>
  </si>
  <si>
    <t>Dochody majątkowe</t>
  </si>
  <si>
    <t>010</t>
  </si>
  <si>
    <t>ROLNICTWO  I  ŁOWIECTWO</t>
  </si>
  <si>
    <t>0970</t>
  </si>
  <si>
    <t>Wpływy z różnych dochodów</t>
  </si>
  <si>
    <t>01095</t>
  </si>
  <si>
    <t>Pozostała działalność</t>
  </si>
  <si>
    <t>Dotacje celowe otrzymane z budżetu państwa na realizację zadań bieżących z zakresu administracji rządowej oraz innych zadań zleconych gminie ustawami</t>
  </si>
  <si>
    <t>020</t>
  </si>
  <si>
    <t>LEŚNICTWO</t>
  </si>
  <si>
    <t>02095</t>
  </si>
  <si>
    <t>0690</t>
  </si>
  <si>
    <t>Wpływy z różnych opłat</t>
  </si>
  <si>
    <t>WYTWARZANIE  I ZAOPATRYWANIE W  ENERGIĘ ELEKTRYCZNĄ, GAZ  I WODĘ</t>
  </si>
  <si>
    <t>Dostarczanie ciepła</t>
  </si>
  <si>
    <t>0830</t>
  </si>
  <si>
    <t>Wpływy z usług</t>
  </si>
  <si>
    <t>0920</t>
  </si>
  <si>
    <t>Pozostałe odsetki</t>
  </si>
  <si>
    <t>Dostarczanie wody</t>
  </si>
  <si>
    <t>TRANSPORT I ŁĄCZNOŚĆ</t>
  </si>
  <si>
    <t>Drogi publiczne powiatowe</t>
  </si>
  <si>
    <t>Dotacje celowe otrzymane  z powiatu na zadania bieżące realizowane na podstawie porozumień (umów) między jednostkami samorządu terytorialnego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</si>
  <si>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</si>
  <si>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</si>
  <si>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</si>
  <si>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</si>
  <si>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</si>
  <si>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jednostek samorządu terytorialnego</t>
  </si>
  <si>
    <t>0770</t>
  </si>
  <si>
    <t>Wpłaty z tyt. odpłatnego nabycia prawa własności oraz prawa użytkowania wieczystego nieruchomości</t>
  </si>
  <si>
    <t>DZIAŁALNOŚĆ USŁUGOWA</t>
  </si>
  <si>
    <t>Cmentarze</t>
  </si>
  <si>
    <t>ADMINISTRACJA PUBLICZNA</t>
  </si>
  <si>
    <t>Urzędy wojewódzkie</t>
  </si>
  <si>
    <t>Dotacje celowe otrzymane  z budżetu państwa na realizację  zadań bieżących z zakresu administracji rządowej oraz innych zadań zleconych gminie ustawami</t>
  </si>
  <si>
    <t>Dochody jednostek samorządu terytorialnego związane   z realizacją zadań  z zakresu administracji rządowej oraz innych zadań zleconych ustawami</t>
  </si>
  <si>
    <t>Urzędy gmin</t>
  </si>
  <si>
    <t>Spis powszechny i inne</t>
  </si>
  <si>
    <t>2010</t>
  </si>
  <si>
    <t>Promocja jednostek samorządu terytorialnego</t>
  </si>
  <si>
    <t>URZĘDY NACZELNYCH ORGANÓW WŁADZY PAŃSTWOWEJ, KONTROLI  I OCHRONY PRAWA ORAZ SĄDOWNICTWA</t>
  </si>
  <si>
    <t>Urzędy naczelnych organów władzy państwowej kontroli i ochrony prawa</t>
  </si>
  <si>
    <t>Wybory Prezydenta Rzeczypospolitej Polskiej</t>
  </si>
  <si>
    <t>OBRONA NARODOWA</t>
  </si>
  <si>
    <t>Pozostałe wydatki obronne</t>
  </si>
  <si>
    <t>BEZPIECZEŃSTWO PUBLICZNE</t>
  </si>
  <si>
    <t>Obrona cywilna</t>
  </si>
  <si>
    <t>DOCHODY OD OSÓB PRAWNYCH, OD OSÓB FIZYCZNYCH I OD INNYCH JEDNOSTEK NIEPOSIADAJĄCYCH OSOBOWIŚCI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</si>
  <si>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</si>
  <si>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</si>
  <si>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</si>
  <si>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</si>
  <si>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</si>
  <si>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</si>
  <si>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</si>
  <si>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</si>
  <si>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</si>
  <si>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</si>
  <si>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</si>
  <si>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</si>
  <si>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</si>
  <si>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</si>
  <si>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</si>
  <si>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</si>
  <si>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</si>
  <si>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</si>
  <si>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</si>
  <si>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</si>
  <si>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</si>
  <si>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</si>
  <si>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</si>
  <si>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</si>
  <si>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</si>
  <si>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</si>
  <si>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</si>
  <si>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</si>
  <si>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2680</t>
  </si>
  <si>
    <t>Rekompensaty utraconych dochodów w podatkach i opłatach lokalnych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</si>
  <si>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</si>
  <si>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</si>
  <si>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</si>
  <si>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</si>
  <si>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</si>
  <si>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</si>
  <si>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</si>
  <si>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</t>
  </si>
  <si>
    <t>Część wyrównawcza subwencji ogólnej dla gmin</t>
  </si>
  <si>
    <t xml:space="preserve">OŚWIATA I WYCHOWANIE    </t>
  </si>
  <si>
    <t>Szkoły podstawowe</t>
  </si>
  <si>
    <t>Przedszkola</t>
  </si>
  <si>
    <t>Przeciwdziałanie alkoholizmowi</t>
  </si>
  <si>
    <t>0960</t>
  </si>
  <si>
    <t>Otrzymane spadki, zapisy i darowizny w postaci pieniężnej</t>
  </si>
  <si>
    <t>POMOC SPOŁECZNA</t>
  </si>
  <si>
    <t>Świadczenia rodzinne, zaliczka alimentacyjna oraz składki na ubezpieczania emerytalne i rentowe z ubezpieczenia społecznego</t>
  </si>
  <si>
    <t>2360</t>
  </si>
  <si>
    <t>Dochody jednostek samorządu terytorialnego związane  z realizacją zadań  z zakresu administracji rządowej oraz innych zadań zleconych ustawami</t>
  </si>
  <si>
    <t>2030</t>
  </si>
  <si>
    <t>Dotacje celowe otrzymane z budżetu państwa na realizację własnych zadań bieżących gmin</t>
  </si>
  <si>
    <t>Zasiłki i pomoc w naturze oraz składki na ubezpieczenia emerytalne i rentowe</t>
  </si>
  <si>
    <t>Ośrodki pomocy społecznej</t>
  </si>
  <si>
    <t>2007</t>
  </si>
  <si>
    <t>Dotacje rozwojowe oraz środki na finansowanie Wspólnej Polityki Rolnej</t>
  </si>
  <si>
    <t>2009</t>
  </si>
  <si>
    <t>EDUKACYJNA OPIEKA WYCHOWAWCZA</t>
  </si>
  <si>
    <t>Pomoc materialne dla uczniów</t>
  </si>
  <si>
    <t>Dotacje celowe otrzymane  z budżetu państwa na realizację własnych zadań bieżących gmin</t>
  </si>
  <si>
    <t>GOSPODARKA KOMUNALNA I OCHRONA ŚRODOWISKA</t>
  </si>
  <si>
    <t>Gospodarka ściekowa i ochrona wód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</si>
  <si>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</si>
  <si>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</si>
  <si>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</si>
  <si>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Ochrona zabytków i opieka nad zabytkami</t>
  </si>
  <si>
    <t>OGRODY BOTANICZNE I ZOOLOGICZNE ORAZ NATURALNE OBSZARY I OBIEKTY CHRONIONEJ PRZYRODY</t>
  </si>
  <si>
    <t>Rezerwaty i pomniki przyrody</t>
  </si>
  <si>
    <t>KULTURA FIZYCZNA I SPORT</t>
  </si>
  <si>
    <t>DOCHODY OGÓŁEM</t>
  </si>
  <si>
    <t>01010</t>
  </si>
  <si>
    <t>Infrastruktura wodociągowa</t>
  </si>
  <si>
    <t>OCHRONA ZDROWIA</t>
  </si>
  <si>
    <t>kol.9/5*100 w %</t>
  </si>
  <si>
    <t>Dochody w tym :</t>
  </si>
  <si>
    <t>ogółem</t>
  </si>
  <si>
    <t>bieżące</t>
  </si>
  <si>
    <t>majątkowe</t>
  </si>
  <si>
    <t>z tego:</t>
  </si>
  <si>
    <t>W ramach dochodów ogółem:</t>
  </si>
  <si>
    <r>
      <t>a)</t>
    </r>
    <r>
      <rPr>
        <sz val="7"/>
        <color indexed="8"/>
        <rFont val="Verdana"/>
        <family val="2"/>
      </rPr>
      <t xml:space="preserve">        </t>
    </r>
    <r>
      <rPr>
        <sz val="8"/>
        <color indexed="8"/>
        <rFont val="Verdana"/>
        <family val="2"/>
      </rPr>
      <t>Dotacje na realizację zadań z zakresu administracji rządowej oraz zadania zlecone ustawami</t>
    </r>
  </si>
  <si>
    <r>
      <t>1)</t>
    </r>
    <r>
      <rPr>
        <b/>
        <sz val="7"/>
        <color indexed="8"/>
        <rFont val="Verdana"/>
        <family val="2"/>
      </rPr>
      <t xml:space="preserve">       </t>
    </r>
    <r>
      <rPr>
        <b/>
        <sz val="8"/>
        <color indexed="8"/>
        <rFont val="Verdana"/>
        <family val="2"/>
      </rPr>
      <t>Dotacje ogółem , z tego :</t>
    </r>
  </si>
  <si>
    <r>
      <t>2)</t>
    </r>
    <r>
      <rPr>
        <b/>
        <sz val="7"/>
        <color indexed="8"/>
        <rFont val="Verdana"/>
        <family val="2"/>
      </rPr>
      <t xml:space="preserve">       </t>
    </r>
    <r>
      <rPr>
        <b/>
        <sz val="8"/>
        <color indexed="8"/>
        <rFont val="Verdana"/>
        <family val="2"/>
      </rPr>
      <t>Dochody z opłat z tytułu zezwoleń na sprzedaż napojów alkoholowych</t>
    </r>
  </si>
  <si>
    <t>Opłata od posiadania psów</t>
  </si>
  <si>
    <t>6260</t>
  </si>
  <si>
    <r>
      <t>b)</t>
    </r>
    <r>
      <rPr>
        <sz val="7"/>
        <color indexed="8"/>
        <rFont val="Verdana"/>
        <family val="2"/>
      </rPr>
      <t xml:space="preserve">        </t>
    </r>
    <r>
      <rPr>
        <sz val="8"/>
        <color indexed="8"/>
        <rFont val="Verdana"/>
        <family val="2"/>
      </rPr>
      <t>Dotacje na realizację zadań z własnych gminy</t>
    </r>
  </si>
  <si>
    <r>
      <t>c)</t>
    </r>
    <r>
      <rPr>
        <sz val="7"/>
        <color indexed="8"/>
        <rFont val="Verdana"/>
        <family val="2"/>
      </rPr>
      <t xml:space="preserve">       </t>
    </r>
    <r>
      <rPr>
        <sz val="8"/>
        <color indexed="8"/>
        <rFont val="Verdana"/>
        <family val="2"/>
      </rPr>
      <t>Dotacje na realizację zadań realizowanych na mocy porozumień z organami Woj. Funduszem Ochrony Środowiska i Gospodarki Wodnej</t>
    </r>
  </si>
  <si>
    <r>
      <t>d)</t>
    </r>
    <r>
      <rPr>
        <sz val="7"/>
        <color indexed="8"/>
        <rFont val="Verdana"/>
        <family val="2"/>
      </rPr>
      <t xml:space="preserve">        </t>
    </r>
    <r>
      <rPr>
        <sz val="8"/>
        <color indexed="8"/>
        <rFont val="Verdana"/>
        <family val="2"/>
      </rPr>
      <t>Dotacje na realizację zadań realizowanych w drodze umów z j.s.t</t>
    </r>
  </si>
  <si>
    <r>
      <t>e)</t>
    </r>
    <r>
      <rPr>
        <sz val="7"/>
        <color indexed="8"/>
        <rFont val="Verdana"/>
        <family val="2"/>
      </rPr>
      <t xml:space="preserve">       </t>
    </r>
    <r>
      <rPr>
        <sz val="8"/>
        <color indexed="8"/>
        <rFont val="Verdana"/>
        <family val="2"/>
      </rPr>
      <t>Dotacje na realizację zadań finansowanych ze środków UE</t>
    </r>
  </si>
  <si>
    <t>6297</t>
  </si>
  <si>
    <t>Środki na dofinansowanie własnych inwestycji gmin (związków gmin), powiatów (związków powiatów), samorządów województw, pozyskane z innych źródeł</t>
  </si>
  <si>
    <t xml:space="preserve"> Plan dochodów budżetowych w 2011 r.</t>
  </si>
  <si>
    <r>
      <rPr>
        <b/>
        <sz val="9"/>
        <color indexed="8"/>
        <rFont val="Czcionka tekstu podstawowego"/>
        <family val="0"/>
      </rPr>
      <t>Załącznik nr 1</t>
    </r>
    <r>
      <rPr>
        <sz val="9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uchwały  Rady Gminy w Janowicach Wielkich                                                                                                                                                                                                   nr V/16/2011  z dnia 24 lutego 2011 r..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</si>
</sst>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#,##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u val="single"/>
      <sz val="11"/>
      <color indexed="12"/>
      <name val="Czcionka tekstu podstawowego"/>
      <family val="0"/>
    </font>
    <font>
      <sz val="8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zcionka tekstu podstawowego"/>
      <family val="0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sz val="6"/>
      <color indexed="8"/>
      <name val="Verdana"/>
      <family val="2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Czcionka tekstu podstawowego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Border="0" applyProtection="0">
      <alignment/>
    </xf>
    <xf numFmtId="0" fontId="1" fillId="0" borderId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45" applyNumberFormat="1" applyFont="1" applyFill="1" applyAlignment="1">
      <alignment horizontal="left" vertical="center"/>
    </xf>
    <xf numFmtId="0" fontId="4" fillId="0" borderId="10" xfId="45" applyNumberFormat="1" applyFont="1" applyFill="1" applyBorder="1" applyAlignment="1">
      <alignment horizontal="center" vertical="center" wrapText="1"/>
    </xf>
    <xf numFmtId="0" fontId="5" fillId="0" borderId="11" xfId="45" applyNumberFormat="1" applyFont="1" applyFill="1" applyBorder="1" applyAlignment="1">
      <alignment horizontal="center" vertical="center"/>
    </xf>
    <xf numFmtId="0" fontId="6" fillId="0" borderId="10" xfId="45" applyNumberFormat="1" applyFont="1" applyFill="1" applyBorder="1" applyAlignment="1">
      <alignment horizontal="center" vertical="top"/>
    </xf>
    <xf numFmtId="0" fontId="6" fillId="0" borderId="12" xfId="45" applyNumberFormat="1" applyFont="1" applyFill="1" applyBorder="1" applyAlignment="1">
      <alignment horizontal="center" vertical="top" wrapText="1"/>
    </xf>
    <xf numFmtId="49" fontId="6" fillId="0" borderId="12" xfId="45" applyNumberFormat="1" applyFont="1" applyFill="1" applyBorder="1" applyAlignment="1">
      <alignment horizontal="center" vertical="top" wrapText="1"/>
    </xf>
    <xf numFmtId="0" fontId="6" fillId="0" borderId="12" xfId="45" applyNumberFormat="1" applyFont="1" applyFill="1" applyBorder="1" applyAlignment="1">
      <alignment horizontal="center" vertical="top"/>
    </xf>
    <xf numFmtId="0" fontId="6" fillId="0" borderId="12" xfId="45" applyNumberFormat="1" applyFont="1" applyFill="1" applyBorder="1" applyAlignment="1">
      <alignment vertical="top" wrapText="1"/>
    </xf>
    <xf numFmtId="0" fontId="6" fillId="0" borderId="13" xfId="45" applyNumberFormat="1" applyFont="1" applyFill="1" applyBorder="1" applyAlignment="1">
      <alignment vertical="top" wrapText="1"/>
    </xf>
    <xf numFmtId="0" fontId="7" fillId="0" borderId="14" xfId="45" applyNumberFormat="1" applyFont="1" applyFill="1" applyBorder="1" applyAlignment="1">
      <alignment/>
    </xf>
    <xf numFmtId="0" fontId="4" fillId="0" borderId="14" xfId="45" applyNumberFormat="1" applyFont="1" applyFill="1" applyBorder="1" applyAlignment="1">
      <alignment/>
    </xf>
    <xf numFmtId="0" fontId="4" fillId="0" borderId="15" xfId="45" applyNumberFormat="1" applyFont="1" applyFill="1" applyBorder="1" applyAlignment="1">
      <alignment/>
    </xf>
    <xf numFmtId="49" fontId="4" fillId="0" borderId="14" xfId="45" applyNumberFormat="1" applyFont="1" applyFill="1" applyBorder="1" applyAlignment="1">
      <alignment horizontal="center" vertical="center" wrapText="1"/>
    </xf>
    <xf numFmtId="49" fontId="6" fillId="0" borderId="12" xfId="45" applyNumberFormat="1" applyFont="1" applyFill="1" applyBorder="1" applyAlignment="1">
      <alignment horizontal="center" vertical="center" wrapText="1"/>
    </xf>
    <xf numFmtId="49" fontId="4" fillId="0" borderId="12" xfId="45" applyNumberFormat="1" applyFont="1" applyFill="1" applyBorder="1" applyAlignment="1">
      <alignment horizontal="center" vertical="center" wrapText="1"/>
    </xf>
    <xf numFmtId="49" fontId="4" fillId="0" borderId="12" xfId="45" applyNumberFormat="1" applyFont="1" applyFill="1" applyBorder="1" applyAlignment="1">
      <alignment horizontal="center" vertical="center"/>
    </xf>
    <xf numFmtId="0" fontId="6" fillId="0" borderId="16" xfId="45" applyNumberFormat="1" applyFont="1" applyFill="1" applyBorder="1" applyAlignment="1">
      <alignment horizontal="left" vertical="center" wrapText="1"/>
    </xf>
    <xf numFmtId="0" fontId="10" fillId="33" borderId="17" xfId="53" applyFont="1" applyFill="1" applyBorder="1" applyAlignment="1">
      <alignment vertical="center" wrapText="1"/>
      <protection/>
    </xf>
    <xf numFmtId="0" fontId="4" fillId="0" borderId="18" xfId="45" applyNumberFormat="1" applyFont="1" applyFill="1" applyBorder="1" applyAlignment="1">
      <alignment horizontal="left" vertical="center" wrapText="1"/>
    </xf>
    <xf numFmtId="0" fontId="6" fillId="0" borderId="18" xfId="45" applyNumberFormat="1" applyFont="1" applyFill="1" applyBorder="1" applyAlignment="1">
      <alignment horizontal="left" vertical="center" wrapText="1"/>
    </xf>
    <xf numFmtId="0" fontId="6" fillId="0" borderId="18" xfId="45" applyNumberFormat="1" applyFont="1" applyFill="1" applyBorder="1" applyAlignment="1">
      <alignment horizontal="left" vertical="center"/>
    </xf>
    <xf numFmtId="0" fontId="4" fillId="34" borderId="18" xfId="45" applyNumberFormat="1" applyFont="1" applyFill="1" applyBorder="1" applyAlignment="1">
      <alignment horizontal="left" vertical="center" wrapText="1"/>
    </xf>
    <xf numFmtId="0" fontId="4" fillId="0" borderId="18" xfId="44" applyNumberFormat="1" applyFont="1" applyFill="1" applyBorder="1" applyAlignment="1">
      <alignment horizontal="left" vertical="center" wrapText="1"/>
    </xf>
    <xf numFmtId="0" fontId="6" fillId="0" borderId="18" xfId="44" applyNumberFormat="1" applyFont="1" applyFill="1" applyBorder="1" applyAlignment="1">
      <alignment horizontal="left" vertical="center" wrapText="1"/>
    </xf>
    <xf numFmtId="3" fontId="6" fillId="0" borderId="14" xfId="45" applyNumberFormat="1" applyFont="1" applyFill="1" applyBorder="1" applyAlignment="1">
      <alignment horizontal="right" vertical="center"/>
    </xf>
    <xf numFmtId="3" fontId="6" fillId="0" borderId="12" xfId="45" applyNumberFormat="1" applyFont="1" applyFill="1" applyBorder="1" applyAlignment="1">
      <alignment horizontal="right" vertical="center"/>
    </xf>
    <xf numFmtId="3" fontId="4" fillId="0" borderId="12" xfId="45" applyNumberFormat="1" applyFont="1" applyFill="1" applyBorder="1" applyAlignment="1">
      <alignment horizontal="right" vertical="center"/>
    </xf>
    <xf numFmtId="3" fontId="6" fillId="0" borderId="12" xfId="45" applyNumberFormat="1" applyFont="1" applyFill="1" applyBorder="1" applyAlignment="1">
      <alignment horizontal="right" vertical="center" wrapText="1"/>
    </xf>
    <xf numFmtId="3" fontId="4" fillId="0" borderId="12" xfId="45" applyNumberFormat="1" applyFont="1" applyFill="1" applyBorder="1" applyAlignment="1">
      <alignment horizontal="right" vertical="center" wrapText="1"/>
    </xf>
    <xf numFmtId="3" fontId="6" fillId="0" borderId="12" xfId="44" applyNumberFormat="1" applyFont="1" applyFill="1" applyBorder="1" applyAlignment="1">
      <alignment horizontal="right" vertical="center" wrapText="1"/>
    </xf>
    <xf numFmtId="3" fontId="4" fillId="34" borderId="12" xfId="45" applyNumberFormat="1" applyFont="1" applyFill="1" applyBorder="1" applyAlignment="1">
      <alignment horizontal="right" vertical="center" wrapText="1"/>
    </xf>
    <xf numFmtId="3" fontId="4" fillId="0" borderId="12" xfId="44" applyNumberFormat="1" applyFont="1" applyFill="1" applyBorder="1" applyAlignment="1">
      <alignment horizontal="right" vertical="center" wrapText="1"/>
    </xf>
    <xf numFmtId="3" fontId="6" fillId="0" borderId="16" xfId="45" applyNumberFormat="1" applyFont="1" applyFill="1" applyBorder="1" applyAlignment="1">
      <alignment horizontal="right" vertical="center"/>
    </xf>
    <xf numFmtId="3" fontId="6" fillId="0" borderId="18" xfId="45" applyNumberFormat="1" applyFont="1" applyFill="1" applyBorder="1" applyAlignment="1">
      <alignment horizontal="right" vertical="center"/>
    </xf>
    <xf numFmtId="3" fontId="4" fillId="0" borderId="18" xfId="45" applyNumberFormat="1" applyFont="1" applyFill="1" applyBorder="1" applyAlignment="1">
      <alignment horizontal="right" vertical="center"/>
    </xf>
    <xf numFmtId="3" fontId="6" fillId="0" borderId="18" xfId="45" applyNumberFormat="1" applyFont="1" applyFill="1" applyBorder="1" applyAlignment="1">
      <alignment horizontal="right" vertical="center" wrapText="1"/>
    </xf>
    <xf numFmtId="3" fontId="4" fillId="0" borderId="18" xfId="45" applyNumberFormat="1" applyFont="1" applyFill="1" applyBorder="1" applyAlignment="1">
      <alignment horizontal="right" vertical="center" wrapText="1"/>
    </xf>
    <xf numFmtId="3" fontId="4" fillId="34" borderId="18" xfId="45" applyNumberFormat="1" applyFont="1" applyFill="1" applyBorder="1" applyAlignment="1">
      <alignment horizontal="right" vertical="center" wrapText="1"/>
    </xf>
    <xf numFmtId="3" fontId="4" fillId="0" borderId="18" xfId="44" applyNumberFormat="1" applyFont="1" applyFill="1" applyBorder="1" applyAlignment="1">
      <alignment horizontal="right" vertical="center" wrapText="1"/>
    </xf>
    <xf numFmtId="3" fontId="6" fillId="0" borderId="18" xfId="53" applyNumberFormat="1" applyFont="1" applyBorder="1" applyAlignment="1">
      <alignment horizontal="right" vertical="center" wrapText="1"/>
      <protection/>
    </xf>
    <xf numFmtId="3" fontId="6" fillId="0" borderId="18" xfId="44" applyNumberFormat="1" applyFont="1" applyFill="1" applyBorder="1" applyAlignment="1">
      <alignment horizontal="right" vertical="center" wrapText="1"/>
    </xf>
    <xf numFmtId="3" fontId="4" fillId="0" borderId="18" xfId="53" applyNumberFormat="1" applyFont="1" applyBorder="1" applyAlignment="1">
      <alignment horizontal="right" vertical="center" wrapText="1"/>
      <protection/>
    </xf>
    <xf numFmtId="3" fontId="6" fillId="0" borderId="12" xfId="53" applyNumberFormat="1" applyFont="1" applyBorder="1" applyAlignment="1">
      <alignment horizontal="right" vertical="center" wrapText="1"/>
      <protection/>
    </xf>
    <xf numFmtId="3" fontId="4" fillId="0" borderId="12" xfId="53" applyNumberFormat="1" applyFont="1" applyBorder="1" applyAlignment="1">
      <alignment horizontal="right" vertical="center" wrapText="1"/>
      <protection/>
    </xf>
    <xf numFmtId="3" fontId="9" fillId="0" borderId="12" xfId="53" applyNumberFormat="1" applyFont="1" applyFill="1" applyBorder="1" applyAlignment="1">
      <alignment horizontal="right" vertical="center" wrapText="1"/>
      <protection/>
    </xf>
    <xf numFmtId="3" fontId="4" fillId="0" borderId="12" xfId="53" applyNumberFormat="1" applyFont="1" applyFill="1" applyBorder="1" applyAlignment="1">
      <alignment horizontal="right"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4" fontId="6" fillId="0" borderId="14" xfId="45" applyNumberFormat="1" applyFont="1" applyFill="1" applyBorder="1" applyAlignment="1">
      <alignment horizontal="right" vertical="center"/>
    </xf>
    <xf numFmtId="4" fontId="6" fillId="0" borderId="12" xfId="45" applyNumberFormat="1" applyFont="1" applyFill="1" applyBorder="1" applyAlignment="1">
      <alignment horizontal="right" vertical="center"/>
    </xf>
    <xf numFmtId="49" fontId="4" fillId="0" borderId="13" xfId="45" applyNumberFormat="1" applyFont="1" applyFill="1" applyBorder="1" applyAlignment="1">
      <alignment horizontal="center" vertical="center" wrapText="1"/>
    </xf>
    <xf numFmtId="0" fontId="4" fillId="0" borderId="19" xfId="45" applyNumberFormat="1" applyFont="1" applyFill="1" applyBorder="1" applyAlignment="1">
      <alignment horizontal="left" vertical="center" wrapText="1"/>
    </xf>
    <xf numFmtId="3" fontId="4" fillId="0" borderId="13" xfId="45" applyNumberFormat="1" applyFont="1" applyFill="1" applyBorder="1" applyAlignment="1">
      <alignment horizontal="right" vertical="center" wrapText="1"/>
    </xf>
    <xf numFmtId="3" fontId="4" fillId="0" borderId="19" xfId="45" applyNumberFormat="1" applyFont="1" applyFill="1" applyBorder="1" applyAlignment="1">
      <alignment horizontal="right" vertical="center" wrapText="1"/>
    </xf>
    <xf numFmtId="3" fontId="6" fillId="0" borderId="13" xfId="45" applyNumberFormat="1" applyFont="1" applyFill="1" applyBorder="1" applyAlignment="1">
      <alignment horizontal="right" vertical="center"/>
    </xf>
    <xf numFmtId="0" fontId="4" fillId="0" borderId="10" xfId="45" applyNumberFormat="1" applyFont="1" applyFill="1" applyBorder="1" applyAlignment="1">
      <alignment/>
    </xf>
    <xf numFmtId="0" fontId="8" fillId="0" borderId="20" xfId="45" applyNumberFormat="1" applyFont="1" applyFill="1" applyBorder="1" applyAlignment="1">
      <alignment horizontal="left" vertical="center"/>
    </xf>
    <xf numFmtId="3" fontId="8" fillId="0" borderId="10" xfId="45" applyNumberFormat="1" applyFont="1" applyFill="1" applyBorder="1" applyAlignment="1">
      <alignment horizontal="right" vertical="center"/>
    </xf>
    <xf numFmtId="0" fontId="5" fillId="0" borderId="0" xfId="45" applyNumberFormat="1" applyFont="1" applyFill="1" applyBorder="1" applyAlignment="1">
      <alignment horizontal="center" vertical="center"/>
    </xf>
    <xf numFmtId="0" fontId="6" fillId="0" borderId="0" xfId="45" applyNumberFormat="1" applyFont="1" applyFill="1" applyBorder="1" applyAlignment="1">
      <alignment horizontal="center" vertical="top"/>
    </xf>
    <xf numFmtId="0" fontId="4" fillId="0" borderId="0" xfId="45" applyNumberFormat="1" applyFont="1" applyFill="1" applyBorder="1" applyAlignment="1">
      <alignment/>
    </xf>
    <xf numFmtId="0" fontId="8" fillId="0" borderId="0" xfId="45" applyNumberFormat="1" applyFont="1" applyFill="1" applyBorder="1" applyAlignment="1">
      <alignment horizontal="left" vertical="center"/>
    </xf>
    <xf numFmtId="3" fontId="8" fillId="0" borderId="0" xfId="45" applyNumberFormat="1" applyFont="1" applyFill="1" applyBorder="1" applyAlignment="1">
      <alignment horizontal="right" vertical="center"/>
    </xf>
    <xf numFmtId="4" fontId="6" fillId="0" borderId="0" xfId="45" applyNumberFormat="1" applyFont="1" applyFill="1" applyBorder="1" applyAlignment="1">
      <alignment horizontal="right" vertical="center"/>
    </xf>
    <xf numFmtId="0" fontId="48" fillId="0" borderId="21" xfId="0" applyFont="1" applyBorder="1" applyAlignment="1">
      <alignment horizontal="center" vertical="center" wrapText="1"/>
    </xf>
    <xf numFmtId="3" fontId="48" fillId="0" borderId="21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3" fontId="48" fillId="0" borderId="22" xfId="0" applyNumberFormat="1" applyFont="1" applyBorder="1" applyAlignment="1">
      <alignment horizontal="center" vertical="center" wrapText="1"/>
    </xf>
    <xf numFmtId="3" fontId="49" fillId="0" borderId="21" xfId="0" applyNumberFormat="1" applyFont="1" applyBorder="1" applyAlignment="1">
      <alignment horizontal="right" vertical="top" wrapText="1"/>
    </xf>
    <xf numFmtId="3" fontId="49" fillId="0" borderId="21" xfId="0" applyNumberFormat="1" applyFont="1" applyBorder="1" applyAlignment="1">
      <alignment horizontal="justify" vertical="top" wrapText="1"/>
    </xf>
    <xf numFmtId="0" fontId="6" fillId="0" borderId="14" xfId="45" applyNumberFormat="1" applyFont="1" applyFill="1" applyBorder="1" applyAlignment="1">
      <alignment horizontal="center" vertical="top" wrapText="1"/>
    </xf>
    <xf numFmtId="49" fontId="6" fillId="0" borderId="12" xfId="45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4" fontId="4" fillId="0" borderId="12" xfId="45" applyNumberFormat="1" applyFont="1" applyFill="1" applyBorder="1" applyAlignment="1">
      <alignment horizontal="right" vertical="center"/>
    </xf>
    <xf numFmtId="3" fontId="49" fillId="0" borderId="23" xfId="0" applyNumberFormat="1" applyFont="1" applyBorder="1" applyAlignment="1">
      <alignment horizontal="center" vertical="center" wrapText="1"/>
    </xf>
    <xf numFmtId="3" fontId="49" fillId="0" borderId="24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 horizontal="justify" vertical="top" wrapText="1"/>
    </xf>
    <xf numFmtId="0" fontId="49" fillId="0" borderId="26" xfId="0" applyFont="1" applyBorder="1" applyAlignment="1">
      <alignment horizontal="justify" vertical="top" wrapText="1"/>
    </xf>
    <xf numFmtId="3" fontId="49" fillId="0" borderId="27" xfId="0" applyNumberFormat="1" applyFont="1" applyBorder="1" applyAlignment="1">
      <alignment horizontal="right" vertical="top" wrapText="1"/>
    </xf>
    <xf numFmtId="0" fontId="49" fillId="0" borderId="28" xfId="0" applyFont="1" applyBorder="1" applyAlignment="1">
      <alignment horizontal="justify" vertical="top" wrapText="1"/>
    </xf>
    <xf numFmtId="4" fontId="4" fillId="0" borderId="13" xfId="45" applyNumberFormat="1" applyFont="1" applyFill="1" applyBorder="1" applyAlignment="1">
      <alignment horizontal="right" vertical="center"/>
    </xf>
    <xf numFmtId="4" fontId="4" fillId="0" borderId="10" xfId="45" applyNumberFormat="1" applyFont="1" applyFill="1" applyBorder="1" applyAlignment="1">
      <alignment horizontal="right" vertical="center"/>
    </xf>
    <xf numFmtId="0" fontId="5" fillId="0" borderId="29" xfId="45" applyNumberFormat="1" applyFont="1" applyFill="1" applyBorder="1" applyAlignment="1">
      <alignment horizontal="center" vertical="top" wrapText="1"/>
    </xf>
    <xf numFmtId="0" fontId="12" fillId="0" borderId="10" xfId="45" applyNumberFormat="1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51" fillId="0" borderId="0" xfId="0" applyFont="1" applyAlignment="1">
      <alignment horizontal="right" wrapText="1"/>
    </xf>
    <xf numFmtId="0" fontId="4" fillId="0" borderId="10" xfId="45" applyNumberFormat="1" applyFont="1" applyFill="1" applyBorder="1" applyAlignment="1">
      <alignment horizontal="center" vertical="center" wrapText="1"/>
    </xf>
    <xf numFmtId="49" fontId="6" fillId="0" borderId="12" xfId="45" applyNumberFormat="1" applyFont="1" applyFill="1" applyBorder="1" applyAlignment="1">
      <alignment horizontal="center" vertical="top" wrapText="1"/>
    </xf>
    <xf numFmtId="0" fontId="5" fillId="0" borderId="29" xfId="45" applyNumberFormat="1" applyFont="1" applyFill="1" applyBorder="1" applyAlignment="1">
      <alignment horizontal="center" vertical="top" wrapText="1"/>
    </xf>
    <xf numFmtId="0" fontId="6" fillId="0" borderId="12" xfId="45" applyNumberFormat="1" applyFont="1" applyFill="1" applyBorder="1" applyAlignment="1">
      <alignment horizontal="center" vertical="top" wrapText="1"/>
    </xf>
    <xf numFmtId="0" fontId="5" fillId="0" borderId="31" xfId="45" applyNumberFormat="1" applyFont="1" applyFill="1" applyBorder="1" applyAlignment="1">
      <alignment horizontal="center" vertical="top" wrapText="1"/>
    </xf>
    <xf numFmtId="49" fontId="6" fillId="0" borderId="32" xfId="45" applyNumberFormat="1" applyFont="1" applyFill="1" applyBorder="1" applyAlignment="1">
      <alignment horizontal="center" vertical="top" wrapText="1"/>
    </xf>
    <xf numFmtId="49" fontId="6" fillId="0" borderId="15" xfId="45" applyNumberFormat="1" applyFont="1" applyFill="1" applyBorder="1" applyAlignment="1">
      <alignment horizontal="center" vertical="top"/>
    </xf>
    <xf numFmtId="0" fontId="6" fillId="0" borderId="13" xfId="45" applyNumberFormat="1" applyFont="1" applyFill="1" applyBorder="1" applyAlignment="1">
      <alignment horizontal="center" vertical="top" wrapText="1"/>
    </xf>
    <xf numFmtId="0" fontId="6" fillId="0" borderId="14" xfId="45" applyNumberFormat="1" applyFont="1" applyFill="1" applyBorder="1" applyAlignment="1">
      <alignment horizontal="center" vertical="top" wrapText="1"/>
    </xf>
    <xf numFmtId="0" fontId="6" fillId="0" borderId="15" xfId="45" applyNumberFormat="1" applyFont="1" applyFill="1" applyBorder="1" applyAlignment="1">
      <alignment horizontal="center" vertical="top" wrapText="1"/>
    </xf>
    <xf numFmtId="0" fontId="5" fillId="0" borderId="13" xfId="45" applyNumberFormat="1" applyFont="1" applyFill="1" applyBorder="1" applyAlignment="1">
      <alignment horizontal="center" vertical="top" wrapText="1"/>
    </xf>
    <xf numFmtId="0" fontId="5" fillId="0" borderId="15" xfId="45" applyNumberFormat="1" applyFont="1" applyFill="1" applyBorder="1" applyAlignment="1">
      <alignment horizontal="center" vertical="top" wrapText="1"/>
    </xf>
    <xf numFmtId="0" fontId="5" fillId="0" borderId="14" xfId="45" applyNumberFormat="1" applyFont="1" applyFill="1" applyBorder="1" applyAlignment="1">
      <alignment horizontal="center" vertical="top" wrapText="1"/>
    </xf>
    <xf numFmtId="0" fontId="6" fillId="0" borderId="12" xfId="45" applyNumberFormat="1" applyFont="1" applyFill="1" applyBorder="1" applyAlignment="1">
      <alignment vertical="top" wrapText="1"/>
    </xf>
    <xf numFmtId="0" fontId="5" fillId="0" borderId="33" xfId="53" applyNumberFormat="1" applyFont="1" applyBorder="1" applyAlignment="1">
      <alignment horizontal="left" vertical="top"/>
      <protection/>
    </xf>
    <xf numFmtId="0" fontId="5" fillId="0" borderId="34" xfId="53" applyNumberFormat="1" applyFont="1" applyBorder="1" applyAlignment="1">
      <alignment horizontal="left" vertical="top"/>
      <protection/>
    </xf>
    <xf numFmtId="0" fontId="6" fillId="0" borderId="35" xfId="45" applyNumberFormat="1" applyFont="1" applyFill="1" applyBorder="1" applyAlignment="1">
      <alignment horizontal="center" vertical="top" wrapText="1"/>
    </xf>
    <xf numFmtId="0" fontId="5" fillId="0" borderId="36" xfId="45" applyNumberFormat="1" applyFont="1" applyFill="1" applyBorder="1" applyAlignment="1">
      <alignment horizontal="center" vertical="top" wrapText="1"/>
    </xf>
    <xf numFmtId="0" fontId="6" fillId="0" borderId="37" xfId="45" applyNumberFormat="1" applyFont="1" applyFill="1" applyBorder="1" applyAlignment="1">
      <alignment horizontal="center" vertical="top" wrapText="1"/>
    </xf>
    <xf numFmtId="0" fontId="48" fillId="35" borderId="38" xfId="0" applyFont="1" applyFill="1" applyBorder="1" applyAlignment="1">
      <alignment horizontal="center" vertical="center" wrapText="1"/>
    </xf>
    <xf numFmtId="0" fontId="48" fillId="35" borderId="39" xfId="0" applyFont="1" applyFill="1" applyBorder="1" applyAlignment="1">
      <alignment horizontal="center" vertical="center" wrapText="1"/>
    </xf>
    <xf numFmtId="0" fontId="48" fillId="35" borderId="40" xfId="0" applyFont="1" applyFill="1" applyBorder="1" applyAlignment="1">
      <alignment horizontal="center" vertical="center" wrapText="1"/>
    </xf>
    <xf numFmtId="0" fontId="48" fillId="35" borderId="41" xfId="0" applyFont="1" applyFill="1" applyBorder="1" applyAlignment="1">
      <alignment horizontal="center" vertical="center" wrapText="1"/>
    </xf>
    <xf numFmtId="3" fontId="8" fillId="0" borderId="42" xfId="45" applyNumberFormat="1" applyFont="1" applyFill="1" applyBorder="1" applyAlignment="1">
      <alignment horizontal="center" vertical="center"/>
    </xf>
    <xf numFmtId="3" fontId="8" fillId="0" borderId="43" xfId="45" applyNumberFormat="1" applyFont="1" applyFill="1" applyBorder="1" applyAlignment="1">
      <alignment horizontal="center" vertical="center"/>
    </xf>
    <xf numFmtId="0" fontId="48" fillId="35" borderId="4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5" borderId="45" xfId="0" applyFont="1" applyFill="1" applyBorder="1" applyAlignment="1">
      <alignment horizontal="center" vertical="center" wrapText="1"/>
    </xf>
    <xf numFmtId="0" fontId="52" fillId="35" borderId="46" xfId="0" applyFont="1" applyFill="1" applyBorder="1" applyAlignment="1">
      <alignment horizontal="center" vertical="center" wrapText="1"/>
    </xf>
    <xf numFmtId="0" fontId="52" fillId="35" borderId="47" xfId="0" applyFont="1" applyFill="1" applyBorder="1" applyAlignment="1">
      <alignment horizontal="center" vertical="center" wrapText="1"/>
    </xf>
    <xf numFmtId="0" fontId="52" fillId="35" borderId="48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Hyperlink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">
      <selection activeCell="O8" sqref="O8"/>
    </sheetView>
  </sheetViews>
  <sheetFormatPr defaultColWidth="8.796875" defaultRowHeight="14.25"/>
  <cols>
    <col min="1" max="1" width="2.69921875" style="0" customWidth="1"/>
    <col min="2" max="2" width="5.19921875" style="0" customWidth="1"/>
    <col min="3" max="3" width="7.09765625" style="0" hidden="1" customWidth="1"/>
    <col min="4" max="4" width="5.3984375" style="0" customWidth="1"/>
    <col min="5" max="5" width="26" style="0" customWidth="1"/>
    <col min="6" max="6" width="9.19921875" style="0" customWidth="1"/>
    <col min="7" max="7" width="10.5" style="0" customWidth="1"/>
    <col min="9" max="9" width="0" style="0" hidden="1" customWidth="1"/>
    <col min="10" max="10" width="10.19921875" style="0" customWidth="1"/>
    <col min="11" max="11" width="10" style="0" customWidth="1"/>
    <col min="13" max="13" width="6.59765625" style="0" customWidth="1"/>
  </cols>
  <sheetData>
    <row r="1" spans="1:13" ht="37.5" customHeight="1">
      <c r="A1" s="85" t="s">
        <v>152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.75" customHeight="1">
      <c r="A2" s="84" t="s">
        <v>151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4.25">
      <c r="A3" s="87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/>
      <c r="L3" s="87"/>
      <c r="M3" s="87" t="s">
        <v>133</v>
      </c>
    </row>
    <row r="4" spans="1:13" ht="29.25" customHeight="1">
      <c r="A4" s="87"/>
      <c r="B4" s="87"/>
      <c r="C4" s="87"/>
      <c r="D4" s="87"/>
      <c r="E4" s="87"/>
      <c r="F4" s="87"/>
      <c r="G4" s="87"/>
      <c r="H4" s="87"/>
      <c r="I4" s="87"/>
      <c r="J4" s="2" t="s">
        <v>10</v>
      </c>
      <c r="K4" s="2" t="s">
        <v>11</v>
      </c>
      <c r="L4" s="2" t="s">
        <v>12</v>
      </c>
      <c r="M4" s="87"/>
    </row>
    <row r="5" spans="1:13" ht="10.5" customHeight="1">
      <c r="A5" s="83">
        <v>1</v>
      </c>
      <c r="B5" s="83">
        <v>2</v>
      </c>
      <c r="C5" s="83">
        <v>3</v>
      </c>
      <c r="D5" s="83">
        <v>3</v>
      </c>
      <c r="E5" s="83">
        <v>4</v>
      </c>
      <c r="F5" s="83">
        <v>5</v>
      </c>
      <c r="G5" s="83">
        <v>6</v>
      </c>
      <c r="H5" s="83">
        <v>7</v>
      </c>
      <c r="I5" s="83">
        <v>8</v>
      </c>
      <c r="J5" s="83">
        <v>8</v>
      </c>
      <c r="K5" s="83">
        <v>9</v>
      </c>
      <c r="L5" s="83">
        <v>10</v>
      </c>
      <c r="M5" s="83">
        <v>11</v>
      </c>
    </row>
    <row r="6" spans="1:13" ht="14.25">
      <c r="A6" s="91">
        <v>1</v>
      </c>
      <c r="B6" s="92" t="s">
        <v>13</v>
      </c>
      <c r="C6" s="12"/>
      <c r="D6" s="13"/>
      <c r="E6" s="17" t="s">
        <v>14</v>
      </c>
      <c r="F6" s="25"/>
      <c r="G6" s="25">
        <v>108516.35</v>
      </c>
      <c r="H6" s="33">
        <v>18352.35</v>
      </c>
      <c r="I6" s="25"/>
      <c r="J6" s="25">
        <f>J8+J9</f>
        <v>4741986</v>
      </c>
      <c r="K6" s="25">
        <f>K7+K10</f>
        <v>975947</v>
      </c>
      <c r="L6" s="25">
        <f>L8</f>
        <v>3766039</v>
      </c>
      <c r="M6" s="48"/>
    </row>
    <row r="7" spans="1:13" ht="14.25" hidden="1">
      <c r="A7" s="89"/>
      <c r="B7" s="88"/>
      <c r="C7" s="93" t="s">
        <v>130</v>
      </c>
      <c r="D7" s="14"/>
      <c r="E7" s="18" t="s">
        <v>131</v>
      </c>
      <c r="F7" s="26"/>
      <c r="G7" s="26">
        <f>G9</f>
        <v>90164</v>
      </c>
      <c r="H7" s="34"/>
      <c r="I7" s="26"/>
      <c r="J7" s="26" t="e">
        <f>K7+L7</f>
        <v>#REF!</v>
      </c>
      <c r="K7" s="26">
        <f>K9</f>
        <v>975947</v>
      </c>
      <c r="L7" s="26" t="e">
        <f>#REF!</f>
        <v>#REF!</v>
      </c>
      <c r="M7" s="49"/>
    </row>
    <row r="8" spans="1:13" ht="63">
      <c r="A8" s="89"/>
      <c r="B8" s="88"/>
      <c r="C8" s="93"/>
      <c r="D8" s="15" t="s">
        <v>149</v>
      </c>
      <c r="E8" s="19" t="s">
        <v>150</v>
      </c>
      <c r="F8" s="27"/>
      <c r="G8" s="27"/>
      <c r="H8" s="35"/>
      <c r="I8" s="27"/>
      <c r="J8" s="26">
        <f>K8+L8</f>
        <v>3766039</v>
      </c>
      <c r="K8" s="27"/>
      <c r="L8" s="27">
        <v>3766039</v>
      </c>
      <c r="M8" s="49"/>
    </row>
    <row r="9" spans="1:13" ht="14.25" customHeight="1">
      <c r="A9" s="89"/>
      <c r="B9" s="88"/>
      <c r="C9" s="93"/>
      <c r="D9" s="15" t="s">
        <v>15</v>
      </c>
      <c r="E9" s="51" t="s">
        <v>16</v>
      </c>
      <c r="F9" s="27"/>
      <c r="G9" s="27">
        <v>90164</v>
      </c>
      <c r="H9" s="35"/>
      <c r="I9" s="27">
        <v>90164</v>
      </c>
      <c r="J9" s="26">
        <f>K9+L9</f>
        <v>975947</v>
      </c>
      <c r="K9" s="27">
        <v>975947</v>
      </c>
      <c r="L9" s="27"/>
      <c r="M9" s="49"/>
    </row>
    <row r="10" spans="1:13" ht="14.25" customHeight="1" hidden="1">
      <c r="A10" s="89"/>
      <c r="B10" s="88"/>
      <c r="C10" s="88" t="s">
        <v>17</v>
      </c>
      <c r="D10" s="15"/>
      <c r="E10" s="17" t="s">
        <v>18</v>
      </c>
      <c r="F10" s="26"/>
      <c r="G10" s="26">
        <v>18352.35</v>
      </c>
      <c r="H10" s="34">
        <v>18352.35</v>
      </c>
      <c r="I10" s="26"/>
      <c r="J10" s="26"/>
      <c r="K10" s="26"/>
      <c r="L10" s="26"/>
      <c r="M10" s="49"/>
    </row>
    <row r="11" spans="1:13" ht="63">
      <c r="A11" s="89"/>
      <c r="B11" s="88"/>
      <c r="C11" s="88"/>
      <c r="D11" s="15">
        <v>2010</v>
      </c>
      <c r="E11" s="19" t="s">
        <v>19</v>
      </c>
      <c r="F11" s="27"/>
      <c r="G11" s="29">
        <v>18352.35</v>
      </c>
      <c r="H11" s="35">
        <v>18352.35</v>
      </c>
      <c r="I11" s="29"/>
      <c r="J11" s="26"/>
      <c r="K11" s="29"/>
      <c r="L11" s="29"/>
      <c r="M11" s="73"/>
    </row>
    <row r="12" spans="1:13" ht="14.25">
      <c r="A12" s="89">
        <v>2</v>
      </c>
      <c r="B12" s="88" t="s">
        <v>20</v>
      </c>
      <c r="C12" s="11"/>
      <c r="D12" s="15"/>
      <c r="E12" s="20" t="s">
        <v>21</v>
      </c>
      <c r="F12" s="28">
        <v>1300</v>
      </c>
      <c r="G12" s="28">
        <v>1300</v>
      </c>
      <c r="H12" s="36">
        <v>918.37</v>
      </c>
      <c r="I12" s="28"/>
      <c r="J12" s="26">
        <v>1300</v>
      </c>
      <c r="K12" s="28">
        <v>1300</v>
      </c>
      <c r="L12" s="28"/>
      <c r="M12" s="73">
        <f aca="true" t="shared" si="0" ref="M12:M63">J12/F12*100</f>
        <v>100</v>
      </c>
    </row>
    <row r="13" spans="1:13" ht="14.25" hidden="1">
      <c r="A13" s="89"/>
      <c r="B13" s="88"/>
      <c r="C13" s="88" t="s">
        <v>22</v>
      </c>
      <c r="D13" s="15"/>
      <c r="E13" s="20" t="s">
        <v>18</v>
      </c>
      <c r="F13" s="28">
        <v>1300</v>
      </c>
      <c r="G13" s="28">
        <v>1300</v>
      </c>
      <c r="H13" s="36">
        <v>918.37</v>
      </c>
      <c r="I13" s="28"/>
      <c r="J13" s="26">
        <v>1300</v>
      </c>
      <c r="K13" s="28">
        <v>1300</v>
      </c>
      <c r="L13" s="28"/>
      <c r="M13" s="73">
        <f t="shared" si="0"/>
        <v>100</v>
      </c>
    </row>
    <row r="14" spans="1:13" ht="14.25">
      <c r="A14" s="89"/>
      <c r="B14" s="88"/>
      <c r="C14" s="88"/>
      <c r="D14" s="15" t="s">
        <v>23</v>
      </c>
      <c r="E14" s="19" t="s">
        <v>24</v>
      </c>
      <c r="F14" s="29">
        <v>1300</v>
      </c>
      <c r="G14" s="29">
        <v>1300</v>
      </c>
      <c r="H14" s="37">
        <v>918.37</v>
      </c>
      <c r="I14" s="29">
        <v>1300</v>
      </c>
      <c r="J14" s="26">
        <v>1300</v>
      </c>
      <c r="K14" s="29">
        <v>1300</v>
      </c>
      <c r="L14" s="29"/>
      <c r="M14" s="73">
        <f t="shared" si="0"/>
        <v>100</v>
      </c>
    </row>
    <row r="15" spans="1:13" ht="31.5">
      <c r="A15" s="89">
        <v>3</v>
      </c>
      <c r="B15" s="90">
        <v>400</v>
      </c>
      <c r="C15" s="6"/>
      <c r="D15" s="15"/>
      <c r="E15" s="20" t="s">
        <v>25</v>
      </c>
      <c r="F15" s="28">
        <f aca="true" t="shared" si="1" ref="F15:K15">F17+F18+F19</f>
        <v>351500</v>
      </c>
      <c r="G15" s="28">
        <f t="shared" si="1"/>
        <v>351700</v>
      </c>
      <c r="H15" s="28">
        <f t="shared" si="1"/>
        <v>249701.66999999998</v>
      </c>
      <c r="I15" s="28">
        <f t="shared" si="1"/>
        <v>71550</v>
      </c>
      <c r="J15" s="28">
        <f t="shared" si="1"/>
        <v>352182</v>
      </c>
      <c r="K15" s="28">
        <f t="shared" si="1"/>
        <v>352182</v>
      </c>
      <c r="L15" s="28"/>
      <c r="M15" s="73">
        <f t="shared" si="0"/>
        <v>100.19402560455192</v>
      </c>
    </row>
    <row r="16" spans="1:13" ht="14.25" hidden="1">
      <c r="A16" s="89"/>
      <c r="B16" s="90"/>
      <c r="C16" s="90">
        <v>40001</v>
      </c>
      <c r="D16" s="15"/>
      <c r="E16" s="1" t="s">
        <v>26</v>
      </c>
      <c r="F16" s="26">
        <f aca="true" t="shared" si="2" ref="F16:K16">SUM(F17:F19)</f>
        <v>351500</v>
      </c>
      <c r="G16" s="26">
        <f t="shared" si="2"/>
        <v>351700</v>
      </c>
      <c r="H16" s="34">
        <f t="shared" si="2"/>
        <v>249701.66999999998</v>
      </c>
      <c r="I16" s="26">
        <f t="shared" si="2"/>
        <v>71550</v>
      </c>
      <c r="J16" s="26">
        <f t="shared" si="2"/>
        <v>352182</v>
      </c>
      <c r="K16" s="26">
        <f t="shared" si="2"/>
        <v>352182</v>
      </c>
      <c r="L16" s="28"/>
      <c r="M16" s="73">
        <f t="shared" si="0"/>
        <v>100.19402560455192</v>
      </c>
    </row>
    <row r="17" spans="1:13" ht="14.25">
      <c r="A17" s="89"/>
      <c r="B17" s="90"/>
      <c r="C17" s="90"/>
      <c r="D17" s="15" t="s">
        <v>27</v>
      </c>
      <c r="E17" s="19" t="s">
        <v>28</v>
      </c>
      <c r="F17" s="29">
        <v>349000</v>
      </c>
      <c r="G17" s="29">
        <v>349000</v>
      </c>
      <c r="H17" s="37">
        <v>248355.8</v>
      </c>
      <c r="I17" s="29">
        <v>71000</v>
      </c>
      <c r="J17" s="26">
        <v>350682</v>
      </c>
      <c r="K17" s="29">
        <v>350682</v>
      </c>
      <c r="L17" s="27"/>
      <c r="M17" s="73">
        <f t="shared" si="0"/>
        <v>100.48194842406876</v>
      </c>
    </row>
    <row r="18" spans="1:13" ht="14.25">
      <c r="A18" s="89"/>
      <c r="B18" s="90"/>
      <c r="C18" s="90"/>
      <c r="D18" s="15" t="s">
        <v>29</v>
      </c>
      <c r="E18" s="19" t="s">
        <v>30</v>
      </c>
      <c r="F18" s="29">
        <v>2500</v>
      </c>
      <c r="G18" s="29">
        <v>2500</v>
      </c>
      <c r="H18" s="37">
        <v>874.22</v>
      </c>
      <c r="I18" s="29">
        <v>500</v>
      </c>
      <c r="J18" s="26">
        <v>1500</v>
      </c>
      <c r="K18" s="29">
        <v>1500</v>
      </c>
      <c r="L18" s="27"/>
      <c r="M18" s="73">
        <f t="shared" si="0"/>
        <v>60</v>
      </c>
    </row>
    <row r="19" spans="1:13" ht="14.25">
      <c r="A19" s="89"/>
      <c r="B19" s="90"/>
      <c r="C19" s="90"/>
      <c r="D19" s="16" t="s">
        <v>15</v>
      </c>
      <c r="E19" s="19" t="s">
        <v>16</v>
      </c>
      <c r="F19" s="27"/>
      <c r="G19" s="27">
        <v>200</v>
      </c>
      <c r="H19" s="35">
        <v>471.65</v>
      </c>
      <c r="I19" s="27">
        <v>50</v>
      </c>
      <c r="J19" s="26"/>
      <c r="K19" s="27"/>
      <c r="L19" s="27"/>
      <c r="M19" s="73"/>
    </row>
    <row r="20" spans="1:13" ht="14.25" customHeight="1" hidden="1">
      <c r="A20" s="89"/>
      <c r="B20" s="90"/>
      <c r="C20" s="5">
        <v>40002</v>
      </c>
      <c r="D20" s="16"/>
      <c r="E20" s="21" t="s">
        <v>31</v>
      </c>
      <c r="F20" s="26" t="e">
        <f>SUM(#REF!)</f>
        <v>#REF!</v>
      </c>
      <c r="G20" s="26" t="e">
        <f>SUM(#REF!)</f>
        <v>#REF!</v>
      </c>
      <c r="H20" s="34" t="e">
        <f>SUM(#REF!)</f>
        <v>#REF!</v>
      </c>
      <c r="I20" s="26" t="e">
        <f>SUM(#REF!)</f>
        <v>#REF!</v>
      </c>
      <c r="J20" s="26" t="e">
        <f>SUM(#REF!)</f>
        <v>#REF!</v>
      </c>
      <c r="K20" s="26" t="e">
        <f>SUM(#REF!)</f>
        <v>#REF!</v>
      </c>
      <c r="L20" s="26"/>
      <c r="M20" s="73" t="e">
        <f t="shared" si="0"/>
        <v>#REF!</v>
      </c>
    </row>
    <row r="21" spans="1:13" ht="14.25">
      <c r="A21" s="89">
        <v>4</v>
      </c>
      <c r="B21" s="90">
        <v>600</v>
      </c>
      <c r="C21" s="7"/>
      <c r="D21" s="15"/>
      <c r="E21" s="20" t="s">
        <v>32</v>
      </c>
      <c r="F21" s="28">
        <v>102900</v>
      </c>
      <c r="G21" s="28">
        <v>102900</v>
      </c>
      <c r="H21" s="36">
        <v>102900</v>
      </c>
      <c r="I21" s="28">
        <v>102900</v>
      </c>
      <c r="J21" s="26">
        <v>109407</v>
      </c>
      <c r="K21" s="28">
        <v>109407</v>
      </c>
      <c r="L21" s="28"/>
      <c r="M21" s="73">
        <f t="shared" si="0"/>
        <v>106.32361516034985</v>
      </c>
    </row>
    <row r="22" spans="1:13" ht="14.25" hidden="1">
      <c r="A22" s="89"/>
      <c r="B22" s="90"/>
      <c r="C22" s="94">
        <v>60014</v>
      </c>
      <c r="D22" s="15"/>
      <c r="E22" s="20" t="s">
        <v>33</v>
      </c>
      <c r="F22" s="28">
        <v>102900</v>
      </c>
      <c r="G22" s="28">
        <v>102900</v>
      </c>
      <c r="H22" s="36">
        <v>102900</v>
      </c>
      <c r="I22" s="28">
        <v>102900</v>
      </c>
      <c r="J22" s="26">
        <v>109407</v>
      </c>
      <c r="K22" s="28">
        <v>109407</v>
      </c>
      <c r="L22" s="28"/>
      <c r="M22" s="73">
        <f t="shared" si="0"/>
        <v>106.32361516034985</v>
      </c>
    </row>
    <row r="23" spans="1:13" ht="63">
      <c r="A23" s="89"/>
      <c r="B23" s="90"/>
      <c r="C23" s="95"/>
      <c r="D23" s="15">
        <v>2320</v>
      </c>
      <c r="E23" s="22" t="s">
        <v>34</v>
      </c>
      <c r="F23" s="29">
        <v>102900</v>
      </c>
      <c r="G23" s="31">
        <v>102900</v>
      </c>
      <c r="H23" s="38">
        <v>102900</v>
      </c>
      <c r="I23" s="29">
        <v>102900</v>
      </c>
      <c r="J23" s="26">
        <v>109407</v>
      </c>
      <c r="K23" s="29">
        <v>109407</v>
      </c>
      <c r="L23" s="29"/>
      <c r="M23" s="73">
        <f t="shared" si="0"/>
        <v>106.32361516034985</v>
      </c>
    </row>
    <row r="24" spans="1:13" ht="13.5" customHeight="1">
      <c r="A24" s="89">
        <v>5</v>
      </c>
      <c r="B24" s="90">
        <v>700</v>
      </c>
      <c r="C24" s="7"/>
      <c r="D24" s="15"/>
      <c r="E24" s="20" t="s">
        <v>35</v>
      </c>
      <c r="F24" s="26">
        <f>F26+F27+F28+F30+F31+F32</f>
        <v>641464</v>
      </c>
      <c r="G24" s="26">
        <f aca="true" t="shared" si="3" ref="G24:L24">G26+G27+G28+G30+G31+G32</f>
        <v>884964</v>
      </c>
      <c r="H24" s="26">
        <f t="shared" si="3"/>
        <v>677213.15</v>
      </c>
      <c r="I24" s="26">
        <f t="shared" si="3"/>
        <v>588347</v>
      </c>
      <c r="J24" s="26">
        <f t="shared" si="3"/>
        <v>2339153</v>
      </c>
      <c r="K24" s="26">
        <f t="shared" si="3"/>
        <v>550728</v>
      </c>
      <c r="L24" s="26">
        <f t="shared" si="3"/>
        <v>1788425</v>
      </c>
      <c r="M24" s="73">
        <f t="shared" si="0"/>
        <v>364.65849993140694</v>
      </c>
    </row>
    <row r="25" spans="1:13" ht="4.5" customHeight="1" hidden="1">
      <c r="A25" s="89"/>
      <c r="B25" s="90"/>
      <c r="C25" s="90">
        <v>70005</v>
      </c>
      <c r="D25" s="15"/>
      <c r="E25" s="20" t="s">
        <v>36</v>
      </c>
      <c r="F25" s="28">
        <v>171464</v>
      </c>
      <c r="G25" s="28">
        <v>381464</v>
      </c>
      <c r="H25" s="36">
        <v>332568.59</v>
      </c>
      <c r="I25" s="28">
        <v>384745</v>
      </c>
      <c r="J25" s="28" t="e">
        <f>J26+J27+J28+#REF!</f>
        <v>#REF!</v>
      </c>
      <c r="K25" s="28" t="e">
        <f>K26+K27+K28+#REF!</f>
        <v>#REF!</v>
      </c>
      <c r="L25" s="28" t="e">
        <f>L26+L27+L28+#REF!</f>
        <v>#REF!</v>
      </c>
      <c r="M25" s="73"/>
    </row>
    <row r="26" spans="1:13" ht="31.5">
      <c r="A26" s="89"/>
      <c r="B26" s="90"/>
      <c r="C26" s="90"/>
      <c r="D26" s="15" t="s">
        <v>37</v>
      </c>
      <c r="E26" s="19" t="s">
        <v>38</v>
      </c>
      <c r="F26" s="29">
        <v>2157</v>
      </c>
      <c r="G26" s="29">
        <v>2157</v>
      </c>
      <c r="H26" s="37">
        <v>1569.73</v>
      </c>
      <c r="I26" s="29">
        <v>2157</v>
      </c>
      <c r="J26" s="26">
        <v>2200</v>
      </c>
      <c r="K26" s="29">
        <v>2200</v>
      </c>
      <c r="L26" s="29"/>
      <c r="M26" s="73">
        <f t="shared" si="0"/>
        <v>101.99350950394066</v>
      </c>
    </row>
    <row r="27" spans="1:13" ht="42">
      <c r="A27" s="89"/>
      <c r="B27" s="90"/>
      <c r="C27" s="90"/>
      <c r="D27" s="15" t="s">
        <v>39</v>
      </c>
      <c r="E27" s="19" t="s">
        <v>40</v>
      </c>
      <c r="F27" s="29">
        <v>265000</v>
      </c>
      <c r="G27" s="29">
        <v>265000</v>
      </c>
      <c r="H27" s="37">
        <v>191022.44</v>
      </c>
      <c r="I27" s="29">
        <v>2288</v>
      </c>
      <c r="J27" s="26">
        <v>302300</v>
      </c>
      <c r="K27" s="29">
        <v>302300</v>
      </c>
      <c r="L27" s="29"/>
      <c r="M27" s="73"/>
    </row>
    <row r="28" spans="1:13" ht="42">
      <c r="A28" s="89"/>
      <c r="B28" s="90"/>
      <c r="C28" s="90"/>
      <c r="D28" s="15" t="s">
        <v>41</v>
      </c>
      <c r="E28" s="19" t="s">
        <v>42</v>
      </c>
      <c r="F28" s="29">
        <v>169000</v>
      </c>
      <c r="G28" s="29">
        <v>379000</v>
      </c>
      <c r="H28" s="37">
        <v>328688.21</v>
      </c>
      <c r="I28" s="29">
        <v>379000</v>
      </c>
      <c r="J28" s="26">
        <f>K28+L28</f>
        <v>1788425</v>
      </c>
      <c r="K28" s="29"/>
      <c r="L28" s="29">
        <v>1788425</v>
      </c>
      <c r="M28" s="73"/>
    </row>
    <row r="29" spans="1:13" ht="14.25" hidden="1">
      <c r="A29" s="89"/>
      <c r="B29" s="90"/>
      <c r="C29" s="90">
        <v>70095</v>
      </c>
      <c r="D29" s="15"/>
      <c r="E29" s="20" t="s">
        <v>18</v>
      </c>
      <c r="F29" s="28">
        <v>470000</v>
      </c>
      <c r="G29" s="28">
        <v>503500</v>
      </c>
      <c r="H29" s="36">
        <v>344644.56</v>
      </c>
      <c r="I29" s="28">
        <v>461902</v>
      </c>
      <c r="J29" s="28">
        <f>SUM(J30:J32)</f>
        <v>246228</v>
      </c>
      <c r="K29" s="28">
        <f>SUM(K30:K32)</f>
        <v>246228</v>
      </c>
      <c r="L29" s="28"/>
      <c r="M29" s="73">
        <f t="shared" si="0"/>
        <v>52.388936170212766</v>
      </c>
    </row>
    <row r="30" spans="1:13" ht="14.25">
      <c r="A30" s="89"/>
      <c r="B30" s="90"/>
      <c r="C30" s="90"/>
      <c r="D30" s="15" t="s">
        <v>27</v>
      </c>
      <c r="E30" s="19" t="s">
        <v>28</v>
      </c>
      <c r="F30" s="29">
        <v>200000</v>
      </c>
      <c r="G30" s="29">
        <v>226000</v>
      </c>
      <c r="H30" s="37">
        <v>142902.16</v>
      </c>
      <c r="I30" s="29">
        <v>191902</v>
      </c>
      <c r="J30" s="26">
        <f>K30+L30</f>
        <v>230000</v>
      </c>
      <c r="K30" s="29">
        <v>230000</v>
      </c>
      <c r="L30" s="29"/>
      <c r="M30" s="73">
        <f t="shared" si="0"/>
        <v>114.99999999999999</v>
      </c>
    </row>
    <row r="31" spans="1:13" ht="14.25">
      <c r="A31" s="89"/>
      <c r="B31" s="90"/>
      <c r="C31" s="90"/>
      <c r="D31" s="15" t="s">
        <v>29</v>
      </c>
      <c r="E31" s="19" t="s">
        <v>30</v>
      </c>
      <c r="F31" s="29">
        <v>5307</v>
      </c>
      <c r="G31" s="29">
        <v>5307</v>
      </c>
      <c r="H31" s="37">
        <v>4492.16</v>
      </c>
      <c r="I31" s="29">
        <v>4000</v>
      </c>
      <c r="J31" s="26">
        <v>6228</v>
      </c>
      <c r="K31" s="29">
        <v>6228</v>
      </c>
      <c r="L31" s="29"/>
      <c r="M31" s="73">
        <f t="shared" si="0"/>
        <v>117.3544375353307</v>
      </c>
    </row>
    <row r="32" spans="1:13" ht="14.25">
      <c r="A32" s="89"/>
      <c r="B32" s="90"/>
      <c r="C32" s="90"/>
      <c r="D32" s="15" t="s">
        <v>15</v>
      </c>
      <c r="E32" s="19" t="s">
        <v>16</v>
      </c>
      <c r="F32" s="29"/>
      <c r="G32" s="29">
        <v>7500</v>
      </c>
      <c r="H32" s="37">
        <v>8538.45</v>
      </c>
      <c r="I32" s="29">
        <v>9000</v>
      </c>
      <c r="J32" s="26">
        <f>K32+L32</f>
        <v>10000</v>
      </c>
      <c r="K32" s="29">
        <v>10000</v>
      </c>
      <c r="L32" s="29"/>
      <c r="M32" s="73">
        <v>0</v>
      </c>
    </row>
    <row r="33" spans="1:13" ht="14.25">
      <c r="A33" s="89">
        <v>6</v>
      </c>
      <c r="B33" s="90">
        <v>710</v>
      </c>
      <c r="C33" s="7"/>
      <c r="D33" s="15"/>
      <c r="E33" s="20" t="s">
        <v>43</v>
      </c>
      <c r="F33" s="28">
        <v>20000</v>
      </c>
      <c r="G33" s="28">
        <v>20000</v>
      </c>
      <c r="H33" s="36">
        <v>6630</v>
      </c>
      <c r="I33" s="28">
        <v>10000</v>
      </c>
      <c r="J33" s="28">
        <v>10000</v>
      </c>
      <c r="K33" s="28">
        <v>10000</v>
      </c>
      <c r="L33" s="28"/>
      <c r="M33" s="73">
        <f t="shared" si="0"/>
        <v>50</v>
      </c>
    </row>
    <row r="34" spans="1:13" ht="14.25" hidden="1">
      <c r="A34" s="89"/>
      <c r="B34" s="90"/>
      <c r="C34" s="90">
        <v>71035</v>
      </c>
      <c r="D34" s="15"/>
      <c r="E34" s="20" t="s">
        <v>44</v>
      </c>
      <c r="F34" s="28">
        <v>20000</v>
      </c>
      <c r="G34" s="28">
        <v>20000</v>
      </c>
      <c r="H34" s="36">
        <v>6630</v>
      </c>
      <c r="I34" s="28">
        <v>10000</v>
      </c>
      <c r="J34" s="28">
        <v>10000</v>
      </c>
      <c r="K34" s="28">
        <v>10000</v>
      </c>
      <c r="L34" s="28"/>
      <c r="M34" s="73">
        <f t="shared" si="0"/>
        <v>50</v>
      </c>
    </row>
    <row r="35" spans="1:13" ht="14.25">
      <c r="A35" s="89"/>
      <c r="B35" s="90"/>
      <c r="C35" s="90"/>
      <c r="D35" s="15" t="s">
        <v>27</v>
      </c>
      <c r="E35" s="19" t="s">
        <v>28</v>
      </c>
      <c r="F35" s="29">
        <v>20000</v>
      </c>
      <c r="G35" s="29">
        <v>20000</v>
      </c>
      <c r="H35" s="37">
        <v>6630</v>
      </c>
      <c r="I35" s="29">
        <v>10000</v>
      </c>
      <c r="J35" s="26">
        <v>10000</v>
      </c>
      <c r="K35" s="29">
        <v>10000</v>
      </c>
      <c r="L35" s="29"/>
      <c r="M35" s="73">
        <f t="shared" si="0"/>
        <v>50</v>
      </c>
    </row>
    <row r="36" spans="1:13" ht="14.25">
      <c r="A36" s="89">
        <v>7</v>
      </c>
      <c r="B36" s="90">
        <v>750</v>
      </c>
      <c r="C36" s="7"/>
      <c r="D36" s="15"/>
      <c r="E36" s="20" t="s">
        <v>45</v>
      </c>
      <c r="F36" s="28">
        <f aca="true" t="shared" si="4" ref="F36:K36">F44+F45+F39+F40+F41</f>
        <v>54377</v>
      </c>
      <c r="G36" s="28">
        <f t="shared" si="4"/>
        <v>78233</v>
      </c>
      <c r="H36" s="28">
        <f t="shared" si="4"/>
        <v>63981.97</v>
      </c>
      <c r="I36" s="28">
        <f t="shared" si="4"/>
        <v>65392</v>
      </c>
      <c r="J36" s="28">
        <f t="shared" si="4"/>
        <v>65422</v>
      </c>
      <c r="K36" s="28">
        <f t="shared" si="4"/>
        <v>65422</v>
      </c>
      <c r="L36" s="28"/>
      <c r="M36" s="73">
        <f t="shared" si="0"/>
        <v>120.31189657391911</v>
      </c>
    </row>
    <row r="37" spans="1:13" ht="14.25" customHeight="1" hidden="1">
      <c r="A37" s="89"/>
      <c r="B37" s="90"/>
      <c r="C37" s="5">
        <v>75011</v>
      </c>
      <c r="D37" s="15"/>
      <c r="E37" s="20" t="s">
        <v>46</v>
      </c>
      <c r="F37" s="28">
        <v>49377</v>
      </c>
      <c r="G37" s="28">
        <v>49427</v>
      </c>
      <c r="H37" s="36">
        <v>38007.75</v>
      </c>
      <c r="I37" s="28">
        <v>49392</v>
      </c>
      <c r="J37" s="28">
        <v>49422</v>
      </c>
      <c r="K37" s="28">
        <v>49422</v>
      </c>
      <c r="L37" s="28"/>
      <c r="M37" s="73">
        <f t="shared" si="0"/>
        <v>100.09113554893977</v>
      </c>
    </row>
    <row r="38" spans="1:13" ht="14.25" hidden="1">
      <c r="A38" s="89"/>
      <c r="B38" s="90"/>
      <c r="C38" s="90">
        <v>75023</v>
      </c>
      <c r="D38" s="15"/>
      <c r="E38" s="20" t="s">
        <v>49</v>
      </c>
      <c r="F38" s="28">
        <v>5000</v>
      </c>
      <c r="G38" s="28">
        <v>20200</v>
      </c>
      <c r="H38" s="36">
        <v>14368.22</v>
      </c>
      <c r="I38" s="28">
        <v>16000</v>
      </c>
      <c r="J38" s="28">
        <f>SUM(J39:J41)</f>
        <v>16000</v>
      </c>
      <c r="K38" s="28">
        <f>SUM(K39:K41)</f>
        <v>16000</v>
      </c>
      <c r="L38" s="28"/>
      <c r="M38" s="73">
        <f t="shared" si="0"/>
        <v>320</v>
      </c>
    </row>
    <row r="39" spans="1:13" ht="14.25">
      <c r="A39" s="89"/>
      <c r="B39" s="90"/>
      <c r="C39" s="90"/>
      <c r="D39" s="15" t="s">
        <v>23</v>
      </c>
      <c r="E39" s="19" t="s">
        <v>24</v>
      </c>
      <c r="F39" s="29">
        <v>5000</v>
      </c>
      <c r="G39" s="29">
        <v>5000</v>
      </c>
      <c r="H39" s="37">
        <v>473.1</v>
      </c>
      <c r="I39" s="29">
        <v>500</v>
      </c>
      <c r="J39" s="26">
        <v>500</v>
      </c>
      <c r="K39" s="29">
        <v>500</v>
      </c>
      <c r="L39" s="29"/>
      <c r="M39" s="73">
        <f t="shared" si="0"/>
        <v>10</v>
      </c>
    </row>
    <row r="40" spans="1:13" ht="14.25">
      <c r="A40" s="89"/>
      <c r="B40" s="90"/>
      <c r="C40" s="90"/>
      <c r="D40" s="15" t="s">
        <v>29</v>
      </c>
      <c r="E40" s="19" t="s">
        <v>30</v>
      </c>
      <c r="F40" s="29"/>
      <c r="G40" s="29">
        <v>200</v>
      </c>
      <c r="H40" s="37">
        <v>302.51</v>
      </c>
      <c r="I40" s="29">
        <v>500</v>
      </c>
      <c r="J40" s="26">
        <v>500</v>
      </c>
      <c r="K40" s="29">
        <v>500</v>
      </c>
      <c r="L40" s="29"/>
      <c r="M40" s="73"/>
    </row>
    <row r="41" spans="1:13" ht="14.25">
      <c r="A41" s="89"/>
      <c r="B41" s="90"/>
      <c r="C41" s="90"/>
      <c r="D41" s="15" t="s">
        <v>15</v>
      </c>
      <c r="E41" s="19" t="s">
        <v>16</v>
      </c>
      <c r="F41" s="29"/>
      <c r="G41" s="29">
        <v>15000</v>
      </c>
      <c r="H41" s="37">
        <v>16592.61</v>
      </c>
      <c r="I41" s="29">
        <v>15000</v>
      </c>
      <c r="J41" s="26">
        <v>15000</v>
      </c>
      <c r="K41" s="29">
        <v>15000</v>
      </c>
      <c r="L41" s="29"/>
      <c r="M41" s="73"/>
    </row>
    <row r="42" spans="1:13" ht="14.25" customHeight="1" hidden="1">
      <c r="A42" s="89"/>
      <c r="B42" s="90"/>
      <c r="C42" s="5">
        <v>75056</v>
      </c>
      <c r="D42" s="15"/>
      <c r="E42" s="19" t="s">
        <v>50</v>
      </c>
      <c r="F42" s="28"/>
      <c r="G42" s="28">
        <v>8606</v>
      </c>
      <c r="H42" s="40">
        <v>8606</v>
      </c>
      <c r="I42" s="43">
        <v>8606</v>
      </c>
      <c r="J42" s="26"/>
      <c r="K42" s="43"/>
      <c r="L42" s="43"/>
      <c r="M42" s="73"/>
    </row>
    <row r="43" spans="1:13" ht="21" customHeight="1" hidden="1">
      <c r="A43" s="89"/>
      <c r="B43" s="90"/>
      <c r="C43" s="5">
        <v>75075</v>
      </c>
      <c r="D43" s="15"/>
      <c r="E43" s="19" t="s">
        <v>52</v>
      </c>
      <c r="F43" s="28"/>
      <c r="G43" s="28"/>
      <c r="H43" s="40">
        <v>3000</v>
      </c>
      <c r="I43" s="43">
        <v>3000</v>
      </c>
      <c r="J43" s="26"/>
      <c r="K43" s="43"/>
      <c r="L43" s="43"/>
      <c r="M43" s="73"/>
    </row>
    <row r="44" spans="1:13" ht="21" customHeight="1">
      <c r="A44" s="82"/>
      <c r="B44" s="5"/>
      <c r="C44" s="5"/>
      <c r="D44" s="15">
        <v>2010</v>
      </c>
      <c r="E44" s="23" t="s">
        <v>47</v>
      </c>
      <c r="F44" s="29">
        <v>49377</v>
      </c>
      <c r="G44" s="32">
        <v>57983</v>
      </c>
      <c r="H44" s="39">
        <v>46606</v>
      </c>
      <c r="I44" s="29">
        <v>49377</v>
      </c>
      <c r="J44" s="26">
        <v>49422</v>
      </c>
      <c r="K44" s="29">
        <v>49422</v>
      </c>
      <c r="L44" s="29"/>
      <c r="M44" s="73">
        <f>J44/F44*100</f>
        <v>100.09113554893977</v>
      </c>
    </row>
    <row r="45" spans="1:13" ht="21" customHeight="1">
      <c r="A45" s="82"/>
      <c r="B45" s="5"/>
      <c r="C45" s="5"/>
      <c r="D45" s="15">
        <v>2360</v>
      </c>
      <c r="E45" s="19" t="s">
        <v>48</v>
      </c>
      <c r="F45" s="29"/>
      <c r="G45" s="29">
        <v>50</v>
      </c>
      <c r="H45" s="37">
        <v>7.75</v>
      </c>
      <c r="I45" s="29">
        <v>15</v>
      </c>
      <c r="J45" s="26"/>
      <c r="K45" s="29"/>
      <c r="L45" s="29"/>
      <c r="M45" s="73"/>
    </row>
    <row r="46" spans="1:13" ht="54" customHeight="1">
      <c r="A46" s="89">
        <v>8</v>
      </c>
      <c r="B46" s="90">
        <v>751</v>
      </c>
      <c r="C46" s="7"/>
      <c r="D46" s="15"/>
      <c r="E46" s="20" t="s">
        <v>53</v>
      </c>
      <c r="F46" s="28">
        <f aca="true" t="shared" si="5" ref="F46:K46">F48</f>
        <v>728</v>
      </c>
      <c r="G46" s="28">
        <f t="shared" si="5"/>
        <v>21241</v>
      </c>
      <c r="H46" s="28">
        <f t="shared" si="5"/>
        <v>21058</v>
      </c>
      <c r="I46" s="28">
        <f t="shared" si="5"/>
        <v>545</v>
      </c>
      <c r="J46" s="28">
        <f t="shared" si="5"/>
        <v>728</v>
      </c>
      <c r="K46" s="28">
        <f t="shared" si="5"/>
        <v>728</v>
      </c>
      <c r="L46" s="28"/>
      <c r="M46" s="73">
        <f t="shared" si="0"/>
        <v>100</v>
      </c>
    </row>
    <row r="47" spans="1:13" ht="31.5" hidden="1">
      <c r="A47" s="89"/>
      <c r="B47" s="90"/>
      <c r="C47" s="90">
        <v>75101</v>
      </c>
      <c r="D47" s="15"/>
      <c r="E47" s="20" t="s">
        <v>54</v>
      </c>
      <c r="F47" s="28">
        <v>728</v>
      </c>
      <c r="G47" s="28">
        <v>728</v>
      </c>
      <c r="H47" s="36">
        <v>545</v>
      </c>
      <c r="I47" s="28">
        <v>545</v>
      </c>
      <c r="J47" s="28">
        <v>728</v>
      </c>
      <c r="K47" s="28">
        <v>728</v>
      </c>
      <c r="L47" s="28"/>
      <c r="M47" s="73">
        <f t="shared" si="0"/>
        <v>100</v>
      </c>
    </row>
    <row r="48" spans="1:13" ht="63">
      <c r="A48" s="89"/>
      <c r="B48" s="90"/>
      <c r="C48" s="90"/>
      <c r="D48" s="15">
        <v>2010</v>
      </c>
      <c r="E48" s="19" t="s">
        <v>19</v>
      </c>
      <c r="F48" s="29">
        <v>728</v>
      </c>
      <c r="G48" s="29">
        <v>21241</v>
      </c>
      <c r="H48" s="37">
        <v>21058</v>
      </c>
      <c r="I48" s="29">
        <v>545</v>
      </c>
      <c r="J48" s="26">
        <v>728</v>
      </c>
      <c r="K48" s="29">
        <v>728</v>
      </c>
      <c r="L48" s="29"/>
      <c r="M48" s="73">
        <f t="shared" si="0"/>
        <v>100</v>
      </c>
    </row>
    <row r="49" spans="1:13" s="72" customFormat="1" ht="21" customHeight="1" hidden="1">
      <c r="A49" s="89"/>
      <c r="B49" s="90"/>
      <c r="C49" s="5">
        <v>75107</v>
      </c>
      <c r="D49" s="14"/>
      <c r="E49" s="20" t="s">
        <v>55</v>
      </c>
      <c r="F49" s="28"/>
      <c r="G49" s="28">
        <v>20513</v>
      </c>
      <c r="H49" s="40">
        <v>20513</v>
      </c>
      <c r="I49" s="43">
        <v>20513</v>
      </c>
      <c r="J49" s="26"/>
      <c r="K49" s="43"/>
      <c r="L49" s="43"/>
      <c r="M49" s="73"/>
    </row>
    <row r="50" spans="1:13" ht="14.25">
      <c r="A50" s="89">
        <v>9</v>
      </c>
      <c r="B50" s="90">
        <v>752</v>
      </c>
      <c r="C50" s="5"/>
      <c r="D50" s="15"/>
      <c r="E50" s="20" t="s">
        <v>56</v>
      </c>
      <c r="F50" s="28"/>
      <c r="G50" s="28"/>
      <c r="H50" s="40"/>
      <c r="I50" s="43"/>
      <c r="J50" s="26">
        <v>200</v>
      </c>
      <c r="K50" s="26">
        <v>200</v>
      </c>
      <c r="L50" s="43"/>
      <c r="M50" s="73"/>
    </row>
    <row r="51" spans="1:13" ht="14.25" hidden="1">
      <c r="A51" s="89"/>
      <c r="B51" s="90"/>
      <c r="C51" s="90">
        <v>75212</v>
      </c>
      <c r="D51" s="15"/>
      <c r="E51" s="19" t="s">
        <v>57</v>
      </c>
      <c r="F51" s="28"/>
      <c r="G51" s="28"/>
      <c r="H51" s="40"/>
      <c r="I51" s="43"/>
      <c r="J51" s="26">
        <v>200</v>
      </c>
      <c r="K51" s="43">
        <v>200</v>
      </c>
      <c r="L51" s="43"/>
      <c r="M51" s="73"/>
    </row>
    <row r="52" spans="1:13" ht="63">
      <c r="A52" s="89"/>
      <c r="B52" s="90"/>
      <c r="C52" s="90"/>
      <c r="D52" s="15" t="s">
        <v>51</v>
      </c>
      <c r="E52" s="19" t="s">
        <v>19</v>
      </c>
      <c r="F52" s="29"/>
      <c r="G52" s="29"/>
      <c r="H52" s="37"/>
      <c r="I52" s="29"/>
      <c r="J52" s="26">
        <v>200</v>
      </c>
      <c r="K52" s="29">
        <v>200</v>
      </c>
      <c r="L52" s="29"/>
      <c r="M52" s="73"/>
    </row>
    <row r="53" spans="1:13" ht="14.25">
      <c r="A53" s="89">
        <v>10</v>
      </c>
      <c r="B53" s="90">
        <v>754</v>
      </c>
      <c r="C53" s="5"/>
      <c r="D53" s="15"/>
      <c r="E53" s="20" t="s">
        <v>58</v>
      </c>
      <c r="F53" s="28">
        <v>1000</v>
      </c>
      <c r="G53" s="28">
        <v>1000</v>
      </c>
      <c r="H53" s="36">
        <v>1000</v>
      </c>
      <c r="I53" s="28">
        <v>1000</v>
      </c>
      <c r="J53" s="28">
        <v>1000</v>
      </c>
      <c r="K53" s="28">
        <v>1000</v>
      </c>
      <c r="L53" s="28"/>
      <c r="M53" s="73">
        <f t="shared" si="0"/>
        <v>100</v>
      </c>
    </row>
    <row r="54" spans="1:13" ht="14.25" hidden="1">
      <c r="A54" s="89"/>
      <c r="B54" s="90"/>
      <c r="C54" s="90">
        <v>75414</v>
      </c>
      <c r="D54" s="15"/>
      <c r="E54" s="20" t="s">
        <v>59</v>
      </c>
      <c r="F54" s="28">
        <v>1000</v>
      </c>
      <c r="G54" s="28">
        <v>1000</v>
      </c>
      <c r="H54" s="36">
        <v>1000</v>
      </c>
      <c r="I54" s="28">
        <v>1000</v>
      </c>
      <c r="J54" s="28">
        <v>1000</v>
      </c>
      <c r="K54" s="28">
        <v>1000</v>
      </c>
      <c r="L54" s="28"/>
      <c r="M54" s="73">
        <f t="shared" si="0"/>
        <v>100</v>
      </c>
    </row>
    <row r="55" spans="1:13" ht="58.5" customHeight="1">
      <c r="A55" s="89"/>
      <c r="B55" s="90"/>
      <c r="C55" s="90"/>
      <c r="D55" s="15">
        <v>2010</v>
      </c>
      <c r="E55" s="19" t="s">
        <v>19</v>
      </c>
      <c r="F55" s="29">
        <v>1000</v>
      </c>
      <c r="G55" s="29">
        <v>1000</v>
      </c>
      <c r="H55" s="37">
        <v>1000</v>
      </c>
      <c r="I55" s="29">
        <v>1000</v>
      </c>
      <c r="J55" s="26">
        <v>1000</v>
      </c>
      <c r="K55" s="29">
        <v>1000</v>
      </c>
      <c r="L55" s="29"/>
      <c r="M55" s="73">
        <f t="shared" si="0"/>
        <v>100</v>
      </c>
    </row>
    <row r="56" spans="1:13" ht="75.75" customHeight="1">
      <c r="A56" s="89">
        <v>11</v>
      </c>
      <c r="B56" s="90">
        <v>756</v>
      </c>
      <c r="C56" s="7"/>
      <c r="D56" s="16"/>
      <c r="E56" s="20" t="s">
        <v>60</v>
      </c>
      <c r="F56" s="26">
        <f aca="true" t="shared" si="6" ref="F56:K56">F58+F59+F60+F65+F62+F63+F64+F66+F67+F68+F69+F71+F72+F73+F74+F75+F77</f>
        <v>2845381</v>
      </c>
      <c r="G56" s="26">
        <f t="shared" si="6"/>
        <v>2820581</v>
      </c>
      <c r="H56" s="26">
        <f t="shared" si="6"/>
        <v>1883139.1400000004</v>
      </c>
      <c r="I56" s="26">
        <f t="shared" si="6"/>
        <v>1995099</v>
      </c>
      <c r="J56" s="26">
        <f t="shared" si="6"/>
        <v>3162178</v>
      </c>
      <c r="K56" s="26">
        <f t="shared" si="6"/>
        <v>3162178</v>
      </c>
      <c r="L56" s="26"/>
      <c r="M56" s="73">
        <f t="shared" si="0"/>
        <v>111.13372866410509</v>
      </c>
    </row>
    <row r="57" spans="1:13" ht="31.5" hidden="1">
      <c r="A57" s="89"/>
      <c r="B57" s="90"/>
      <c r="C57" s="94">
        <v>75601</v>
      </c>
      <c r="D57" s="16"/>
      <c r="E57" s="20" t="s">
        <v>61</v>
      </c>
      <c r="F57" s="26">
        <v>2000</v>
      </c>
      <c r="G57" s="26">
        <v>2000</v>
      </c>
      <c r="H57" s="34">
        <v>1356</v>
      </c>
      <c r="I57" s="26">
        <v>1500</v>
      </c>
      <c r="J57" s="26" t="e">
        <f>#REF!</f>
        <v>#REF!</v>
      </c>
      <c r="K57" s="26" t="e">
        <f>#REF!</f>
        <v>#REF!</v>
      </c>
      <c r="L57" s="26"/>
      <c r="M57" s="73" t="e">
        <f t="shared" si="0"/>
        <v>#REF!</v>
      </c>
    </row>
    <row r="58" spans="1:13" ht="21">
      <c r="A58" s="89"/>
      <c r="B58" s="90"/>
      <c r="C58" s="96"/>
      <c r="D58" s="15" t="s">
        <v>92</v>
      </c>
      <c r="E58" s="19" t="s">
        <v>93</v>
      </c>
      <c r="F58" s="29">
        <v>1281273</v>
      </c>
      <c r="G58" s="29">
        <v>1281273</v>
      </c>
      <c r="H58" s="37">
        <v>845573</v>
      </c>
      <c r="I58" s="29">
        <v>1281273</v>
      </c>
      <c r="J58" s="26">
        <v>1532578</v>
      </c>
      <c r="K58" s="29">
        <v>1532578</v>
      </c>
      <c r="L58" s="29"/>
      <c r="M58" s="73">
        <f t="shared" si="0"/>
        <v>119.61369669071307</v>
      </c>
    </row>
    <row r="59" spans="1:13" ht="27.75" customHeight="1">
      <c r="A59" s="89"/>
      <c r="B59" s="90"/>
      <c r="C59" s="96"/>
      <c r="D59" s="15" t="s">
        <v>94</v>
      </c>
      <c r="E59" s="19" t="s">
        <v>95</v>
      </c>
      <c r="F59" s="29"/>
      <c r="G59" s="29">
        <v>100</v>
      </c>
      <c r="H59" s="37">
        <v>5045.95</v>
      </c>
      <c r="I59" s="29">
        <v>5050</v>
      </c>
      <c r="J59" s="26">
        <v>2500</v>
      </c>
      <c r="K59" s="29">
        <v>2500</v>
      </c>
      <c r="L59" s="29"/>
      <c r="M59" s="73"/>
    </row>
    <row r="60" spans="1:13" ht="14.25">
      <c r="A60" s="89"/>
      <c r="B60" s="90"/>
      <c r="C60" s="96"/>
      <c r="D60" s="15" t="s">
        <v>65</v>
      </c>
      <c r="E60" s="19" t="s">
        <v>66</v>
      </c>
      <c r="F60" s="29">
        <v>1179861</v>
      </c>
      <c r="G60" s="29">
        <v>1179861</v>
      </c>
      <c r="H60" s="37">
        <v>747604.3</v>
      </c>
      <c r="I60" s="29">
        <v>575000</v>
      </c>
      <c r="J60" s="28">
        <v>1244934</v>
      </c>
      <c r="K60" s="29">
        <v>1244934</v>
      </c>
      <c r="L60" s="29"/>
      <c r="M60" s="73">
        <f>J60/F60*100</f>
        <v>105.51531070185388</v>
      </c>
    </row>
    <row r="61" spans="1:13" ht="63" hidden="1">
      <c r="A61" s="89"/>
      <c r="B61" s="90"/>
      <c r="C61" s="90">
        <v>75615</v>
      </c>
      <c r="D61" s="15"/>
      <c r="E61" s="20" t="s">
        <v>64</v>
      </c>
      <c r="F61" s="28">
        <f>SUM(F62:F69)</f>
        <v>164359</v>
      </c>
      <c r="G61" s="28">
        <v>621935</v>
      </c>
      <c r="H61" s="36">
        <v>379131.59</v>
      </c>
      <c r="I61" s="28">
        <f>SUM(I62:I69)</f>
        <v>54238</v>
      </c>
      <c r="J61" s="28">
        <f>SUM(J62:J69)</f>
        <v>151958</v>
      </c>
      <c r="K61" s="28">
        <f>SUM(K62:K69)</f>
        <v>151958</v>
      </c>
      <c r="L61" s="28"/>
      <c r="M61" s="73">
        <f t="shared" si="0"/>
        <v>92.45493097426973</v>
      </c>
    </row>
    <row r="62" spans="1:13" ht="14.25">
      <c r="A62" s="89"/>
      <c r="B62" s="90"/>
      <c r="C62" s="90"/>
      <c r="D62" s="15" t="s">
        <v>67</v>
      </c>
      <c r="E62" s="19" t="s">
        <v>68</v>
      </c>
      <c r="F62" s="29">
        <v>42062</v>
      </c>
      <c r="G62" s="29">
        <v>42062</v>
      </c>
      <c r="H62" s="37">
        <v>35054.79</v>
      </c>
      <c r="I62" s="29">
        <v>748</v>
      </c>
      <c r="J62" s="26">
        <v>47424</v>
      </c>
      <c r="K62" s="29">
        <v>47424</v>
      </c>
      <c r="L62" s="29"/>
      <c r="M62" s="73">
        <f t="shared" si="0"/>
        <v>112.74784841424564</v>
      </c>
    </row>
    <row r="63" spans="1:13" ht="14.25">
      <c r="A63" s="89"/>
      <c r="B63" s="90"/>
      <c r="C63" s="90"/>
      <c r="D63" s="15" t="s">
        <v>69</v>
      </c>
      <c r="E63" s="19" t="s">
        <v>70</v>
      </c>
      <c r="F63" s="29">
        <v>32297</v>
      </c>
      <c r="G63" s="29">
        <v>32297</v>
      </c>
      <c r="H63" s="37">
        <v>24264.01</v>
      </c>
      <c r="I63" s="29">
        <v>27500</v>
      </c>
      <c r="J63" s="26">
        <v>37034</v>
      </c>
      <c r="K63" s="29">
        <v>37034</v>
      </c>
      <c r="L63" s="29"/>
      <c r="M63" s="73">
        <f t="shared" si="0"/>
        <v>114.66699693469981</v>
      </c>
    </row>
    <row r="64" spans="1:13" ht="21">
      <c r="A64" s="89"/>
      <c r="B64" s="90"/>
      <c r="C64" s="90"/>
      <c r="D64" s="15" t="s">
        <v>71</v>
      </c>
      <c r="E64" s="19" t="s">
        <v>72</v>
      </c>
      <c r="F64" s="29">
        <v>57600</v>
      </c>
      <c r="G64" s="29">
        <v>31600</v>
      </c>
      <c r="H64" s="37">
        <v>21663.5</v>
      </c>
      <c r="I64" s="29">
        <v>3300</v>
      </c>
      <c r="J64" s="26">
        <v>43300</v>
      </c>
      <c r="K64" s="29">
        <v>43300</v>
      </c>
      <c r="L64" s="29"/>
      <c r="M64" s="73">
        <f aca="true" t="shared" si="7" ref="M64:M99">J64/F64*100</f>
        <v>75.17361111111111</v>
      </c>
    </row>
    <row r="65" spans="1:13" ht="49.5" customHeight="1">
      <c r="A65" s="89"/>
      <c r="B65" s="90"/>
      <c r="C65" s="90"/>
      <c r="D65" s="15" t="s">
        <v>62</v>
      </c>
      <c r="E65" s="19" t="s">
        <v>63</v>
      </c>
      <c r="F65" s="29">
        <v>2000</v>
      </c>
      <c r="G65" s="29">
        <v>2000</v>
      </c>
      <c r="H65" s="37">
        <v>1356</v>
      </c>
      <c r="I65" s="29">
        <v>1500</v>
      </c>
      <c r="J65" s="26">
        <f>K65+L65</f>
        <v>2000</v>
      </c>
      <c r="K65" s="29">
        <v>2000</v>
      </c>
      <c r="L65" s="29"/>
      <c r="M65" s="73">
        <f t="shared" si="7"/>
        <v>100</v>
      </c>
    </row>
    <row r="66" spans="1:13" ht="21.75" customHeight="1">
      <c r="A66" s="89"/>
      <c r="B66" s="90"/>
      <c r="C66" s="90"/>
      <c r="D66" s="15" t="s">
        <v>77</v>
      </c>
      <c r="E66" s="19" t="s">
        <v>78</v>
      </c>
      <c r="F66" s="29">
        <v>7000</v>
      </c>
      <c r="G66" s="29">
        <v>7000</v>
      </c>
      <c r="H66" s="37">
        <v>3455.62</v>
      </c>
      <c r="I66" s="29">
        <v>4000</v>
      </c>
      <c r="J66" s="26">
        <v>5000</v>
      </c>
      <c r="K66" s="29">
        <v>5000</v>
      </c>
      <c r="L66" s="29"/>
      <c r="M66" s="73">
        <f>J66/F66*100</f>
        <v>71.42857142857143</v>
      </c>
    </row>
    <row r="67" spans="1:13" ht="18.75" customHeight="1">
      <c r="A67" s="89"/>
      <c r="B67" s="90"/>
      <c r="C67" s="90"/>
      <c r="D67" s="15" t="s">
        <v>79</v>
      </c>
      <c r="E67" s="19" t="s">
        <v>143</v>
      </c>
      <c r="F67" s="29">
        <v>200</v>
      </c>
      <c r="G67" s="29">
        <v>200</v>
      </c>
      <c r="H67" s="37">
        <v>172.5</v>
      </c>
      <c r="I67" s="29">
        <v>200</v>
      </c>
      <c r="J67" s="26">
        <v>200</v>
      </c>
      <c r="K67" s="29">
        <v>200</v>
      </c>
      <c r="L67" s="29"/>
      <c r="M67" s="73">
        <f>J67/F67*100</f>
        <v>100</v>
      </c>
    </row>
    <row r="68" spans="1:13" ht="20.25" customHeight="1">
      <c r="A68" s="89"/>
      <c r="B68" s="90"/>
      <c r="C68" s="90"/>
      <c r="D68" s="15" t="s">
        <v>83</v>
      </c>
      <c r="E68" s="19" t="s">
        <v>84</v>
      </c>
      <c r="F68" s="29">
        <v>22000</v>
      </c>
      <c r="G68" s="29">
        <v>22000</v>
      </c>
      <c r="H68" s="37">
        <v>11116.5</v>
      </c>
      <c r="I68" s="29">
        <v>15000</v>
      </c>
      <c r="J68" s="26">
        <v>15000</v>
      </c>
      <c r="K68" s="29">
        <v>15000</v>
      </c>
      <c r="L68" s="29"/>
      <c r="M68" s="73">
        <f>J68/F68*100</f>
        <v>68.18181818181817</v>
      </c>
    </row>
    <row r="69" spans="1:13" ht="18.75" customHeight="1">
      <c r="A69" s="89"/>
      <c r="B69" s="90"/>
      <c r="C69" s="90"/>
      <c r="D69" s="15" t="s">
        <v>80</v>
      </c>
      <c r="E69" s="19" t="s">
        <v>81</v>
      </c>
      <c r="F69" s="29">
        <v>1200</v>
      </c>
      <c r="G69" s="29">
        <v>1200</v>
      </c>
      <c r="H69" s="37">
        <v>1550</v>
      </c>
      <c r="I69" s="29">
        <v>1990</v>
      </c>
      <c r="J69" s="26">
        <v>2000</v>
      </c>
      <c r="K69" s="29">
        <v>2000</v>
      </c>
      <c r="L69" s="29"/>
      <c r="M69" s="73">
        <f>J69/F69*100</f>
        <v>166.66666666666669</v>
      </c>
    </row>
    <row r="70" spans="1:13" ht="73.5" hidden="1">
      <c r="A70" s="89"/>
      <c r="B70" s="90"/>
      <c r="C70" s="90">
        <v>75616</v>
      </c>
      <c r="D70" s="16"/>
      <c r="E70" s="20" t="s">
        <v>76</v>
      </c>
      <c r="F70" s="26">
        <v>853485</v>
      </c>
      <c r="G70" s="26">
        <v>828485</v>
      </c>
      <c r="H70" s="34">
        <v>579577.25</v>
      </c>
      <c r="I70" s="26">
        <f>SUM(I73:I75)</f>
        <v>11000</v>
      </c>
      <c r="J70" s="26">
        <f>SUM(J73:J75)</f>
        <v>158100</v>
      </c>
      <c r="K70" s="26">
        <f>SUM(K73:K75)</f>
        <v>158100</v>
      </c>
      <c r="L70" s="26"/>
      <c r="M70" s="73">
        <f t="shared" si="7"/>
        <v>18.524051389303857</v>
      </c>
    </row>
    <row r="71" spans="1:13" ht="21" customHeight="1">
      <c r="A71" s="89"/>
      <c r="B71" s="90"/>
      <c r="C71" s="90"/>
      <c r="D71" s="15" t="s">
        <v>85</v>
      </c>
      <c r="E71" s="19" t="s">
        <v>86</v>
      </c>
      <c r="F71" s="29">
        <v>3500</v>
      </c>
      <c r="G71" s="29">
        <v>3500</v>
      </c>
      <c r="H71" s="37"/>
      <c r="I71" s="29"/>
      <c r="J71" s="26">
        <v>3500</v>
      </c>
      <c r="K71" s="29">
        <v>3500</v>
      </c>
      <c r="L71" s="29"/>
      <c r="M71" s="73">
        <f>J71/F71*100</f>
        <v>100</v>
      </c>
    </row>
    <row r="72" spans="1:13" ht="28.5" customHeight="1">
      <c r="A72" s="89"/>
      <c r="B72" s="90"/>
      <c r="C72" s="90"/>
      <c r="D72" s="15" t="s">
        <v>87</v>
      </c>
      <c r="E72" s="19" t="s">
        <v>88</v>
      </c>
      <c r="F72" s="29">
        <v>47000</v>
      </c>
      <c r="G72" s="29">
        <v>47000</v>
      </c>
      <c r="H72" s="37">
        <v>54144.85</v>
      </c>
      <c r="I72" s="29">
        <v>54150</v>
      </c>
      <c r="J72" s="26">
        <v>53000</v>
      </c>
      <c r="K72" s="29">
        <v>53000</v>
      </c>
      <c r="L72" s="29"/>
      <c r="M72" s="73">
        <f>J72/F72*100</f>
        <v>112.7659574468085</v>
      </c>
    </row>
    <row r="73" spans="1:13" ht="18.75" customHeight="1">
      <c r="A73" s="89"/>
      <c r="B73" s="90"/>
      <c r="C73" s="90"/>
      <c r="D73" s="15" t="s">
        <v>73</v>
      </c>
      <c r="E73" s="19" t="s">
        <v>78</v>
      </c>
      <c r="F73" s="29">
        <v>150000</v>
      </c>
      <c r="G73" s="29">
        <v>150000</v>
      </c>
      <c r="H73" s="37">
        <v>119290.6</v>
      </c>
      <c r="I73" s="29">
        <v>4000</v>
      </c>
      <c r="J73" s="26">
        <v>150500</v>
      </c>
      <c r="K73" s="29">
        <v>150500</v>
      </c>
      <c r="L73" s="29"/>
      <c r="M73" s="73">
        <f t="shared" si="7"/>
        <v>100.33333333333334</v>
      </c>
    </row>
    <row r="74" spans="1:13" ht="26.25" customHeight="1">
      <c r="A74" s="89"/>
      <c r="B74" s="90"/>
      <c r="C74" s="90"/>
      <c r="D74" s="15" t="s">
        <v>74</v>
      </c>
      <c r="E74" s="19" t="s">
        <v>75</v>
      </c>
      <c r="F74" s="29">
        <v>5000</v>
      </c>
      <c r="G74" s="29">
        <v>5000</v>
      </c>
      <c r="H74" s="37">
        <v>2193.22</v>
      </c>
      <c r="I74" s="29">
        <v>2500</v>
      </c>
      <c r="J74" s="26">
        <v>3000</v>
      </c>
      <c r="K74" s="29">
        <v>3000</v>
      </c>
      <c r="L74" s="29"/>
      <c r="M74" s="73">
        <f t="shared" si="7"/>
        <v>60</v>
      </c>
    </row>
    <row r="75" spans="1:13" ht="14.25">
      <c r="A75" s="89"/>
      <c r="B75" s="90"/>
      <c r="C75" s="90"/>
      <c r="D75" s="15" t="s">
        <v>15</v>
      </c>
      <c r="E75" s="19" t="s">
        <v>16</v>
      </c>
      <c r="F75" s="29"/>
      <c r="G75" s="29">
        <v>1100</v>
      </c>
      <c r="H75" s="37">
        <v>3460.3</v>
      </c>
      <c r="I75" s="29">
        <v>4500</v>
      </c>
      <c r="J75" s="26">
        <v>4600</v>
      </c>
      <c r="K75" s="29">
        <v>4600</v>
      </c>
      <c r="L75" s="29"/>
      <c r="M75" s="73"/>
    </row>
    <row r="76" spans="1:13" ht="52.5" hidden="1">
      <c r="A76" s="89"/>
      <c r="B76" s="90"/>
      <c r="C76" s="90">
        <v>75618</v>
      </c>
      <c r="D76" s="16"/>
      <c r="E76" s="20" t="s">
        <v>82</v>
      </c>
      <c r="F76" s="28">
        <v>86888</v>
      </c>
      <c r="G76" s="28">
        <v>86888</v>
      </c>
      <c r="H76" s="36">
        <v>72455.35</v>
      </c>
      <c r="I76" s="28">
        <v>83538</v>
      </c>
      <c r="J76" s="28">
        <v>87108</v>
      </c>
      <c r="K76" s="28">
        <v>87108</v>
      </c>
      <c r="L76" s="28"/>
      <c r="M76" s="73">
        <f t="shared" si="7"/>
        <v>100.25319952122271</v>
      </c>
    </row>
    <row r="77" spans="1:13" ht="31.5">
      <c r="A77" s="89"/>
      <c r="B77" s="90"/>
      <c r="C77" s="90"/>
      <c r="D77" s="15" t="s">
        <v>89</v>
      </c>
      <c r="E77" s="19" t="s">
        <v>90</v>
      </c>
      <c r="F77" s="29">
        <v>14388</v>
      </c>
      <c r="G77" s="29">
        <v>14388</v>
      </c>
      <c r="H77" s="37">
        <v>7194</v>
      </c>
      <c r="I77" s="29">
        <v>14388</v>
      </c>
      <c r="J77" s="26">
        <v>15608</v>
      </c>
      <c r="K77" s="29">
        <v>15608</v>
      </c>
      <c r="L77" s="29"/>
      <c r="M77" s="73">
        <f t="shared" si="7"/>
        <v>108.47928829580206</v>
      </c>
    </row>
    <row r="78" spans="1:13" ht="31.5" customHeight="1" hidden="1">
      <c r="A78" s="89"/>
      <c r="B78" s="90"/>
      <c r="C78" s="5">
        <v>75621</v>
      </c>
      <c r="D78" s="16"/>
      <c r="E78" s="20" t="s">
        <v>91</v>
      </c>
      <c r="F78" s="28">
        <v>1281273</v>
      </c>
      <c r="G78" s="28">
        <v>1281373</v>
      </c>
      <c r="H78" s="36">
        <v>850618.95</v>
      </c>
      <c r="I78" s="28" t="e">
        <f>SUM(#REF!)</f>
        <v>#REF!</v>
      </c>
      <c r="J78" s="26">
        <v>1535078</v>
      </c>
      <c r="K78" s="28">
        <v>1535078</v>
      </c>
      <c r="L78" s="28"/>
      <c r="M78" s="73">
        <f t="shared" si="7"/>
        <v>119.80881513931847</v>
      </c>
    </row>
    <row r="79" spans="1:13" ht="14.25">
      <c r="A79" s="89">
        <v>12</v>
      </c>
      <c r="B79" s="90">
        <v>758</v>
      </c>
      <c r="C79" s="7"/>
      <c r="D79" s="15"/>
      <c r="E79" s="20" t="s">
        <v>96</v>
      </c>
      <c r="F79" s="28">
        <f aca="true" t="shared" si="8" ref="F79:K79">F81</f>
        <v>4359092</v>
      </c>
      <c r="G79" s="28">
        <f t="shared" si="8"/>
        <v>4255763</v>
      </c>
      <c r="H79" s="28">
        <f t="shared" si="8"/>
        <v>3450544</v>
      </c>
      <c r="I79" s="28">
        <f t="shared" si="8"/>
        <v>1976000</v>
      </c>
      <c r="J79" s="28">
        <f t="shared" si="8"/>
        <v>3533921</v>
      </c>
      <c r="K79" s="28">
        <f t="shared" si="8"/>
        <v>3533921</v>
      </c>
      <c r="L79" s="28"/>
      <c r="M79" s="73">
        <f t="shared" si="7"/>
        <v>81.07011735471515</v>
      </c>
    </row>
    <row r="80" spans="1:13" ht="21" hidden="1">
      <c r="A80" s="89"/>
      <c r="B80" s="90"/>
      <c r="C80" s="90">
        <v>75801</v>
      </c>
      <c r="D80" s="15"/>
      <c r="E80" s="20" t="s">
        <v>97</v>
      </c>
      <c r="F80" s="28">
        <v>2795296</v>
      </c>
      <c r="G80" s="28">
        <v>2690751</v>
      </c>
      <c r="H80" s="36">
        <v>2276791</v>
      </c>
      <c r="I80" s="28">
        <v>1976000</v>
      </c>
      <c r="J80" s="26">
        <v>1875878</v>
      </c>
      <c r="K80" s="28">
        <v>1875878</v>
      </c>
      <c r="L80" s="28"/>
      <c r="M80" s="73">
        <f t="shared" si="7"/>
        <v>67.10838494384852</v>
      </c>
    </row>
    <row r="81" spans="1:13" ht="21">
      <c r="A81" s="89"/>
      <c r="B81" s="90"/>
      <c r="C81" s="90"/>
      <c r="D81" s="15">
        <v>2920</v>
      </c>
      <c r="E81" s="19" t="s">
        <v>98</v>
      </c>
      <c r="F81" s="29">
        <v>4359092</v>
      </c>
      <c r="G81" s="29">
        <v>4255763</v>
      </c>
      <c r="H81" s="37">
        <v>3450544</v>
      </c>
      <c r="I81" s="29">
        <v>1976000</v>
      </c>
      <c r="J81" s="26">
        <v>3533921</v>
      </c>
      <c r="K81" s="28">
        <v>3533921</v>
      </c>
      <c r="L81" s="29"/>
      <c r="M81" s="73">
        <f t="shared" si="7"/>
        <v>81.07011735471515</v>
      </c>
    </row>
    <row r="82" spans="1:13" ht="21" customHeight="1" hidden="1">
      <c r="A82" s="89"/>
      <c r="B82" s="90"/>
      <c r="C82" s="5">
        <v>75807</v>
      </c>
      <c r="D82" s="16"/>
      <c r="E82" s="20" t="s">
        <v>99</v>
      </c>
      <c r="F82" s="28">
        <v>1507133</v>
      </c>
      <c r="G82" s="28">
        <v>1507133</v>
      </c>
      <c r="H82" s="36">
        <v>1130346</v>
      </c>
      <c r="I82" s="28">
        <v>1507133</v>
      </c>
      <c r="J82" s="26">
        <v>1563245</v>
      </c>
      <c r="K82" s="28">
        <v>1563245</v>
      </c>
      <c r="L82" s="28"/>
      <c r="M82" s="73">
        <f t="shared" si="7"/>
        <v>103.72309544015027</v>
      </c>
    </row>
    <row r="83" spans="1:13" ht="15" customHeight="1">
      <c r="A83" s="89">
        <v>13</v>
      </c>
      <c r="B83" s="90">
        <v>801</v>
      </c>
      <c r="C83" s="7"/>
      <c r="D83" s="15"/>
      <c r="E83" s="20" t="s">
        <v>100</v>
      </c>
      <c r="F83" s="28">
        <f aca="true" t="shared" si="9" ref="F83:K83">F85+F86+F87+F88</f>
        <v>30727</v>
      </c>
      <c r="G83" s="28">
        <f t="shared" si="9"/>
        <v>30927</v>
      </c>
      <c r="H83" s="28">
        <f t="shared" si="9"/>
        <v>20145.21</v>
      </c>
      <c r="I83" s="28">
        <f t="shared" si="9"/>
        <v>9460</v>
      </c>
      <c r="J83" s="28">
        <f t="shared" si="9"/>
        <v>18764</v>
      </c>
      <c r="K83" s="28">
        <f t="shared" si="9"/>
        <v>18764</v>
      </c>
      <c r="L83" s="28"/>
      <c r="M83" s="73">
        <f t="shared" si="7"/>
        <v>61.06681420249293</v>
      </c>
    </row>
    <row r="84" spans="1:13" ht="14.25" hidden="1">
      <c r="A84" s="89"/>
      <c r="B84" s="90"/>
      <c r="C84" s="90">
        <v>80101</v>
      </c>
      <c r="D84" s="15"/>
      <c r="E84" s="20" t="s">
        <v>101</v>
      </c>
      <c r="F84" s="28">
        <v>15674</v>
      </c>
      <c r="G84" s="28">
        <v>15774</v>
      </c>
      <c r="H84" s="36">
        <v>7119.99</v>
      </c>
      <c r="I84" s="28">
        <v>9460</v>
      </c>
      <c r="J84" s="28">
        <v>3764</v>
      </c>
      <c r="K84" s="28">
        <v>3764</v>
      </c>
      <c r="L84" s="28"/>
      <c r="M84" s="73">
        <f t="shared" si="7"/>
        <v>24.01429118285058</v>
      </c>
    </row>
    <row r="85" spans="1:13" ht="45" customHeight="1">
      <c r="A85" s="89"/>
      <c r="B85" s="90"/>
      <c r="C85" s="90"/>
      <c r="D85" s="15" t="s">
        <v>39</v>
      </c>
      <c r="E85" s="19" t="s">
        <v>40</v>
      </c>
      <c r="F85" s="29">
        <v>3144</v>
      </c>
      <c r="G85" s="29">
        <v>3144</v>
      </c>
      <c r="H85" s="37">
        <v>2122.82</v>
      </c>
      <c r="I85" s="29">
        <v>2830</v>
      </c>
      <c r="J85" s="26">
        <v>3144</v>
      </c>
      <c r="K85" s="29">
        <v>3144</v>
      </c>
      <c r="L85" s="29"/>
      <c r="M85" s="73">
        <f t="shared" si="7"/>
        <v>100</v>
      </c>
    </row>
    <row r="86" spans="1:13" ht="14.25">
      <c r="A86" s="89"/>
      <c r="B86" s="90"/>
      <c r="C86" s="90"/>
      <c r="D86" s="15" t="s">
        <v>27</v>
      </c>
      <c r="E86" s="19" t="s">
        <v>28</v>
      </c>
      <c r="F86" s="29">
        <v>27000</v>
      </c>
      <c r="G86" s="29">
        <v>27000</v>
      </c>
      <c r="H86" s="37">
        <v>17466.57</v>
      </c>
      <c r="I86" s="29">
        <v>6000</v>
      </c>
      <c r="J86" s="26">
        <v>15000</v>
      </c>
      <c r="K86" s="29">
        <v>15000</v>
      </c>
      <c r="L86" s="29"/>
      <c r="M86" s="73">
        <f t="shared" si="7"/>
        <v>55.55555555555556</v>
      </c>
    </row>
    <row r="87" spans="1:13" ht="14.25">
      <c r="A87" s="89"/>
      <c r="B87" s="90"/>
      <c r="C87" s="90"/>
      <c r="D87" s="15" t="s">
        <v>29</v>
      </c>
      <c r="E87" s="19" t="s">
        <v>30</v>
      </c>
      <c r="F87" s="29">
        <v>33</v>
      </c>
      <c r="G87" s="29">
        <v>233</v>
      </c>
      <c r="H87" s="37">
        <v>159.82</v>
      </c>
      <c r="I87" s="29">
        <v>130</v>
      </c>
      <c r="J87" s="26">
        <v>120</v>
      </c>
      <c r="K87" s="29">
        <v>120</v>
      </c>
      <c r="L87" s="29"/>
      <c r="M87" s="73">
        <f t="shared" si="7"/>
        <v>363.6363636363636</v>
      </c>
    </row>
    <row r="88" spans="1:13" ht="14.25">
      <c r="A88" s="89"/>
      <c r="B88" s="90"/>
      <c r="C88" s="90"/>
      <c r="D88" s="15" t="s">
        <v>15</v>
      </c>
      <c r="E88" s="23" t="s">
        <v>16</v>
      </c>
      <c r="F88" s="29">
        <v>550</v>
      </c>
      <c r="G88" s="32">
        <v>550</v>
      </c>
      <c r="H88" s="39">
        <v>396</v>
      </c>
      <c r="I88" s="29">
        <v>500</v>
      </c>
      <c r="J88" s="26">
        <v>500</v>
      </c>
      <c r="K88" s="29">
        <v>500</v>
      </c>
      <c r="L88" s="29"/>
      <c r="M88" s="73">
        <f t="shared" si="7"/>
        <v>90.9090909090909</v>
      </c>
    </row>
    <row r="89" spans="1:13" ht="14.25" customHeight="1" hidden="1">
      <c r="A89" s="89"/>
      <c r="B89" s="90"/>
      <c r="C89" s="5">
        <v>80104</v>
      </c>
      <c r="D89" s="16"/>
      <c r="E89" s="24" t="s">
        <v>102</v>
      </c>
      <c r="F89" s="30">
        <v>15053</v>
      </c>
      <c r="G89" s="30">
        <v>15153</v>
      </c>
      <c r="H89" s="41">
        <v>13025.22</v>
      </c>
      <c r="I89" s="30">
        <v>15106</v>
      </c>
      <c r="J89" s="26" t="e">
        <f>K89+L89</f>
        <v>#REF!</v>
      </c>
      <c r="K89" s="30" t="e">
        <f>SUM(#REF!)</f>
        <v>#REF!</v>
      </c>
      <c r="L89" s="30"/>
      <c r="M89" s="73" t="e">
        <f t="shared" si="7"/>
        <v>#REF!</v>
      </c>
    </row>
    <row r="90" spans="1:13" ht="14.25">
      <c r="A90" s="89">
        <v>14</v>
      </c>
      <c r="B90" s="90">
        <v>851</v>
      </c>
      <c r="C90" s="5"/>
      <c r="D90" s="15"/>
      <c r="E90" s="20" t="s">
        <v>132</v>
      </c>
      <c r="F90" s="28"/>
      <c r="G90" s="28">
        <v>2250</v>
      </c>
      <c r="H90" s="40">
        <v>2250</v>
      </c>
      <c r="I90" s="43"/>
      <c r="J90" s="26"/>
      <c r="K90" s="43"/>
      <c r="L90" s="43"/>
      <c r="M90" s="73"/>
    </row>
    <row r="91" spans="1:13" ht="14.25" hidden="1">
      <c r="A91" s="89"/>
      <c r="B91" s="90"/>
      <c r="C91" s="90">
        <v>85154</v>
      </c>
      <c r="D91" s="15"/>
      <c r="E91" s="19" t="s">
        <v>103</v>
      </c>
      <c r="F91" s="28"/>
      <c r="G91" s="28">
        <v>2250</v>
      </c>
      <c r="H91" s="40">
        <v>2250</v>
      </c>
      <c r="I91" s="43"/>
      <c r="J91" s="26"/>
      <c r="K91" s="43"/>
      <c r="L91" s="43"/>
      <c r="M91" s="73"/>
    </row>
    <row r="92" spans="1:13" ht="21">
      <c r="A92" s="89"/>
      <c r="B92" s="90"/>
      <c r="C92" s="90"/>
      <c r="D92" s="15" t="s">
        <v>104</v>
      </c>
      <c r="E92" s="19" t="s">
        <v>105</v>
      </c>
      <c r="F92" s="29"/>
      <c r="G92" s="29">
        <v>2250</v>
      </c>
      <c r="H92" s="37">
        <v>2250</v>
      </c>
      <c r="I92" s="29"/>
      <c r="J92" s="26"/>
      <c r="K92" s="29"/>
      <c r="L92" s="29"/>
      <c r="M92" s="73"/>
    </row>
    <row r="93" spans="1:13" ht="14.25">
      <c r="A93" s="97">
        <v>15</v>
      </c>
      <c r="B93" s="94">
        <v>852</v>
      </c>
      <c r="C93" s="5"/>
      <c r="D93" s="15"/>
      <c r="E93" s="20" t="s">
        <v>106</v>
      </c>
      <c r="F93" s="28">
        <f aca="true" t="shared" si="10" ref="F93:K93">F95+F96+F97+F100+F101+F102+F103+F104</f>
        <v>1309300</v>
      </c>
      <c r="G93" s="28">
        <f t="shared" si="10"/>
        <v>1404100</v>
      </c>
      <c r="H93" s="28">
        <f t="shared" si="10"/>
        <v>1114189.6700000002</v>
      </c>
      <c r="I93" s="28">
        <f t="shared" si="10"/>
        <v>1057000</v>
      </c>
      <c r="J93" s="28">
        <f t="shared" si="10"/>
        <v>1281700</v>
      </c>
      <c r="K93" s="28">
        <f t="shared" si="10"/>
        <v>1281700</v>
      </c>
      <c r="L93" s="28"/>
      <c r="M93" s="73">
        <f t="shared" si="7"/>
        <v>97.89200336057435</v>
      </c>
    </row>
    <row r="94" spans="1:13" ht="52.5" customHeight="1" hidden="1">
      <c r="A94" s="98"/>
      <c r="B94" s="96"/>
      <c r="C94" s="90">
        <v>85212</v>
      </c>
      <c r="D94" s="15"/>
      <c r="E94" s="20" t="s">
        <v>107</v>
      </c>
      <c r="F94" s="28">
        <v>977000</v>
      </c>
      <c r="G94" s="28">
        <v>977000</v>
      </c>
      <c r="H94" s="36">
        <v>733861.62</v>
      </c>
      <c r="I94" s="28">
        <v>977000</v>
      </c>
      <c r="J94" s="26">
        <v>957000</v>
      </c>
      <c r="K94" s="28">
        <v>957000</v>
      </c>
      <c r="L94" s="28"/>
      <c r="M94" s="73">
        <f t="shared" si="7"/>
        <v>97.95291709314228</v>
      </c>
    </row>
    <row r="95" spans="1:13" ht="14.25">
      <c r="A95" s="98"/>
      <c r="B95" s="96"/>
      <c r="C95" s="90"/>
      <c r="D95" s="15" t="s">
        <v>27</v>
      </c>
      <c r="E95" s="23" t="s">
        <v>28</v>
      </c>
      <c r="F95" s="29">
        <v>500</v>
      </c>
      <c r="G95" s="29">
        <v>500</v>
      </c>
      <c r="H95" s="37">
        <v>160.93</v>
      </c>
      <c r="I95" s="29">
        <v>200</v>
      </c>
      <c r="J95" s="26">
        <f>+K95+L95</f>
        <v>200</v>
      </c>
      <c r="K95" s="29">
        <v>200</v>
      </c>
      <c r="L95" s="29"/>
      <c r="M95" s="73">
        <f>J95/F95*100</f>
        <v>40</v>
      </c>
    </row>
    <row r="96" spans="1:13" ht="14.25">
      <c r="A96" s="98"/>
      <c r="B96" s="96"/>
      <c r="C96" s="90"/>
      <c r="D96" s="15" t="s">
        <v>29</v>
      </c>
      <c r="E96" s="23" t="s">
        <v>30</v>
      </c>
      <c r="F96" s="29"/>
      <c r="G96" s="29">
        <v>100</v>
      </c>
      <c r="H96" s="37">
        <v>49.12</v>
      </c>
      <c r="I96" s="29">
        <v>50</v>
      </c>
      <c r="J96" s="26">
        <f>K96+L96</f>
        <v>50</v>
      </c>
      <c r="K96" s="29">
        <v>50</v>
      </c>
      <c r="L96" s="29"/>
      <c r="M96" s="73"/>
    </row>
    <row r="97" spans="1:13" ht="14.25">
      <c r="A97" s="98"/>
      <c r="B97" s="96"/>
      <c r="C97" s="90"/>
      <c r="D97" s="15" t="s">
        <v>15</v>
      </c>
      <c r="E97" s="19" t="s">
        <v>16</v>
      </c>
      <c r="F97" s="29"/>
      <c r="G97" s="29">
        <v>100</v>
      </c>
      <c r="H97" s="37">
        <v>18</v>
      </c>
      <c r="I97" s="29">
        <v>50</v>
      </c>
      <c r="J97" s="26"/>
      <c r="K97" s="29"/>
      <c r="L97" s="29"/>
      <c r="M97" s="73"/>
    </row>
    <row r="98" spans="1:13" s="72" customFormat="1" ht="31.5" customHeight="1" hidden="1">
      <c r="A98" s="98"/>
      <c r="B98" s="96"/>
      <c r="C98" s="5">
        <v>85214</v>
      </c>
      <c r="D98" s="71"/>
      <c r="E98" s="20" t="s">
        <v>112</v>
      </c>
      <c r="F98" s="28">
        <v>144000</v>
      </c>
      <c r="G98" s="28">
        <v>144000</v>
      </c>
      <c r="H98" s="36">
        <v>144000</v>
      </c>
      <c r="I98" s="28">
        <v>144000</v>
      </c>
      <c r="J98" s="28">
        <v>135000</v>
      </c>
      <c r="K98" s="28">
        <v>135000</v>
      </c>
      <c r="L98" s="28"/>
      <c r="M98" s="73">
        <f t="shared" si="7"/>
        <v>93.75</v>
      </c>
    </row>
    <row r="99" spans="1:13" ht="14.25" customHeight="1" hidden="1">
      <c r="A99" s="98"/>
      <c r="B99" s="96"/>
      <c r="C99" s="90">
        <v>85219</v>
      </c>
      <c r="D99" s="16"/>
      <c r="E99" s="20" t="s">
        <v>113</v>
      </c>
      <c r="F99" s="28">
        <v>82600</v>
      </c>
      <c r="G99" s="28">
        <v>160400</v>
      </c>
      <c r="H99" s="36">
        <v>146028.05</v>
      </c>
      <c r="I99" s="28">
        <v>154000</v>
      </c>
      <c r="J99" s="28">
        <v>77500</v>
      </c>
      <c r="K99" s="28">
        <v>77500</v>
      </c>
      <c r="L99" s="28"/>
      <c r="M99" s="73">
        <f t="shared" si="7"/>
        <v>93.82566585956417</v>
      </c>
    </row>
    <row r="100" spans="1:13" ht="36.75" customHeight="1">
      <c r="A100" s="98"/>
      <c r="B100" s="96"/>
      <c r="C100" s="90"/>
      <c r="D100" s="15" t="s">
        <v>114</v>
      </c>
      <c r="E100" s="19" t="s">
        <v>115</v>
      </c>
      <c r="F100" s="29"/>
      <c r="G100" s="29">
        <v>68000</v>
      </c>
      <c r="H100" s="37">
        <v>68000</v>
      </c>
      <c r="I100" s="29">
        <v>68000</v>
      </c>
      <c r="J100" s="26"/>
      <c r="K100" s="29"/>
      <c r="L100" s="29"/>
      <c r="M100" s="73"/>
    </row>
    <row r="101" spans="1:13" ht="37.5" customHeight="1">
      <c r="A101" s="98"/>
      <c r="B101" s="96"/>
      <c r="C101" s="90"/>
      <c r="D101" s="15" t="s">
        <v>116</v>
      </c>
      <c r="E101" s="19" t="s">
        <v>115</v>
      </c>
      <c r="F101" s="29"/>
      <c r="G101" s="29">
        <v>3600</v>
      </c>
      <c r="H101" s="37">
        <v>3600</v>
      </c>
      <c r="I101" s="29">
        <v>3600</v>
      </c>
      <c r="J101" s="26"/>
      <c r="K101" s="29"/>
      <c r="L101" s="29"/>
      <c r="M101" s="73"/>
    </row>
    <row r="102" spans="1:13" ht="72.75" customHeight="1">
      <c r="A102" s="98"/>
      <c r="B102" s="96"/>
      <c r="C102" s="70"/>
      <c r="D102" s="15">
        <v>2010</v>
      </c>
      <c r="E102" s="19" t="s">
        <v>19</v>
      </c>
      <c r="F102" s="29">
        <v>968600</v>
      </c>
      <c r="G102" s="29">
        <v>974600</v>
      </c>
      <c r="H102" s="37">
        <v>725200</v>
      </c>
      <c r="I102" s="29">
        <v>967000</v>
      </c>
      <c r="J102" s="26">
        <v>949100</v>
      </c>
      <c r="K102" s="29">
        <v>949100</v>
      </c>
      <c r="L102" s="29"/>
      <c r="M102" s="73">
        <f>J102/F102*100</f>
        <v>97.98678505058848</v>
      </c>
    </row>
    <row r="103" spans="1:13" ht="39.75" customHeight="1">
      <c r="A103" s="98"/>
      <c r="B103" s="96"/>
      <c r="C103" s="70"/>
      <c r="D103" s="15" t="s">
        <v>110</v>
      </c>
      <c r="E103" s="19" t="s">
        <v>111</v>
      </c>
      <c r="F103" s="29">
        <v>330200</v>
      </c>
      <c r="G103" s="29">
        <v>347200</v>
      </c>
      <c r="H103" s="37">
        <v>307300</v>
      </c>
      <c r="I103" s="29">
        <v>8100</v>
      </c>
      <c r="J103" s="26">
        <v>322600</v>
      </c>
      <c r="K103" s="29">
        <v>322600</v>
      </c>
      <c r="L103" s="29"/>
      <c r="M103" s="73">
        <f>J103/F103*100</f>
        <v>97.69836462749849</v>
      </c>
    </row>
    <row r="104" spans="1:13" ht="59.25" customHeight="1">
      <c r="A104" s="99"/>
      <c r="B104" s="95"/>
      <c r="C104" s="70"/>
      <c r="D104" s="15" t="s">
        <v>108</v>
      </c>
      <c r="E104" s="19" t="s">
        <v>109</v>
      </c>
      <c r="F104" s="29">
        <v>10000</v>
      </c>
      <c r="G104" s="29">
        <v>10000</v>
      </c>
      <c r="H104" s="37">
        <v>9861.62</v>
      </c>
      <c r="I104" s="29">
        <v>10000</v>
      </c>
      <c r="J104" s="26">
        <v>9750</v>
      </c>
      <c r="K104" s="29">
        <v>9750</v>
      </c>
      <c r="L104" s="29"/>
      <c r="M104" s="73">
        <f>J104/F104*100</f>
        <v>97.5</v>
      </c>
    </row>
    <row r="105" spans="1:13" ht="21">
      <c r="A105" s="89">
        <v>16</v>
      </c>
      <c r="B105" s="90">
        <v>854</v>
      </c>
      <c r="C105" s="10"/>
      <c r="D105" s="15"/>
      <c r="E105" s="20" t="s">
        <v>117</v>
      </c>
      <c r="F105" s="28"/>
      <c r="G105" s="28">
        <v>41307</v>
      </c>
      <c r="H105" s="36">
        <v>34547</v>
      </c>
      <c r="I105" s="28">
        <v>34547</v>
      </c>
      <c r="J105" s="26"/>
      <c r="K105" s="28"/>
      <c r="L105" s="28"/>
      <c r="M105" s="73"/>
    </row>
    <row r="106" spans="1:13" ht="21" hidden="1">
      <c r="A106" s="89"/>
      <c r="B106" s="90"/>
      <c r="C106" s="100">
        <v>85415</v>
      </c>
      <c r="D106" s="15"/>
      <c r="E106" s="20" t="s">
        <v>118</v>
      </c>
      <c r="F106" s="28"/>
      <c r="G106" s="28">
        <v>41307</v>
      </c>
      <c r="H106" s="36">
        <v>34547</v>
      </c>
      <c r="I106" s="28">
        <v>34547</v>
      </c>
      <c r="J106" s="28"/>
      <c r="K106" s="28"/>
      <c r="L106" s="28"/>
      <c r="M106" s="73"/>
    </row>
    <row r="107" spans="1:13" ht="41.25" customHeight="1">
      <c r="A107" s="89"/>
      <c r="B107" s="90"/>
      <c r="C107" s="90"/>
      <c r="D107" s="15" t="s">
        <v>110</v>
      </c>
      <c r="E107" s="19" t="s">
        <v>119</v>
      </c>
      <c r="F107" s="29"/>
      <c r="G107" s="29">
        <v>41307</v>
      </c>
      <c r="H107" s="37">
        <v>34547</v>
      </c>
      <c r="I107" s="29">
        <v>34547</v>
      </c>
      <c r="J107" s="26"/>
      <c r="K107" s="29"/>
      <c r="L107" s="29"/>
      <c r="M107" s="73"/>
    </row>
    <row r="108" spans="1:13" ht="21">
      <c r="A108" s="89">
        <v>17</v>
      </c>
      <c r="B108" s="90">
        <v>900</v>
      </c>
      <c r="C108" s="9"/>
      <c r="D108" s="15"/>
      <c r="E108" s="20" t="s">
        <v>120</v>
      </c>
      <c r="F108" s="28"/>
      <c r="G108" s="28">
        <f aca="true" t="shared" si="11" ref="G108:L108">G110+G111+G112</f>
        <v>40548</v>
      </c>
      <c r="H108" s="28">
        <f t="shared" si="11"/>
        <v>29071.18</v>
      </c>
      <c r="I108" s="28">
        <f t="shared" si="11"/>
        <v>12000</v>
      </c>
      <c r="J108" s="28">
        <f t="shared" si="11"/>
        <v>2531581</v>
      </c>
      <c r="K108" s="28">
        <f t="shared" si="11"/>
        <v>1202581</v>
      </c>
      <c r="L108" s="28">
        <f t="shared" si="11"/>
        <v>1329000</v>
      </c>
      <c r="M108" s="73"/>
    </row>
    <row r="109" spans="1:13" ht="21" hidden="1">
      <c r="A109" s="89"/>
      <c r="B109" s="90"/>
      <c r="C109" s="94">
        <v>90001</v>
      </c>
      <c r="D109" s="15"/>
      <c r="E109" s="20" t="s">
        <v>121</v>
      </c>
      <c r="F109" s="28"/>
      <c r="G109" s="28"/>
      <c r="H109" s="40"/>
      <c r="I109" s="43"/>
      <c r="J109" s="43">
        <f>K109+L109</f>
        <v>2519581</v>
      </c>
      <c r="K109" s="43">
        <f>K111+K112</f>
        <v>1190581</v>
      </c>
      <c r="L109" s="43">
        <v>1329000</v>
      </c>
      <c r="M109" s="73"/>
    </row>
    <row r="110" spans="1:13" ht="15" customHeight="1">
      <c r="A110" s="89"/>
      <c r="B110" s="90"/>
      <c r="C110" s="96"/>
      <c r="D110" s="15" t="s">
        <v>23</v>
      </c>
      <c r="E110" s="19" t="s">
        <v>24</v>
      </c>
      <c r="F110" s="29"/>
      <c r="G110" s="29">
        <v>12000</v>
      </c>
      <c r="H110" s="37">
        <v>9692.3</v>
      </c>
      <c r="I110" s="29">
        <v>12000</v>
      </c>
      <c r="J110" s="26">
        <v>12000</v>
      </c>
      <c r="K110" s="29">
        <v>12000</v>
      </c>
      <c r="L110" s="29"/>
      <c r="M110" s="73"/>
    </row>
    <row r="111" spans="1:13" ht="12.75" customHeight="1">
      <c r="A111" s="89"/>
      <c r="B111" s="90"/>
      <c r="C111" s="95"/>
      <c r="D111" s="15" t="s">
        <v>15</v>
      </c>
      <c r="E111" s="19" t="s">
        <v>16</v>
      </c>
      <c r="F111" s="28"/>
      <c r="G111" s="29">
        <v>28548</v>
      </c>
      <c r="H111" s="42">
        <v>19378.88</v>
      </c>
      <c r="I111" s="43"/>
      <c r="J111" s="43">
        <v>1190581</v>
      </c>
      <c r="K111" s="45">
        <v>1190581</v>
      </c>
      <c r="L111" s="43"/>
      <c r="M111" s="73"/>
    </row>
    <row r="112" spans="1:13" ht="57" customHeight="1">
      <c r="A112" s="89"/>
      <c r="B112" s="90"/>
      <c r="C112" s="8"/>
      <c r="D112" s="15" t="s">
        <v>144</v>
      </c>
      <c r="E112" s="19" t="s">
        <v>19</v>
      </c>
      <c r="F112" s="29"/>
      <c r="G112" s="29"/>
      <c r="H112" s="42"/>
      <c r="I112" s="44"/>
      <c r="J112" s="43">
        <v>1329000</v>
      </c>
      <c r="K112" s="46"/>
      <c r="L112" s="44">
        <v>1329000</v>
      </c>
      <c r="M112" s="73"/>
    </row>
    <row r="113" spans="1:13" ht="31.5" customHeight="1" hidden="1">
      <c r="A113" s="89"/>
      <c r="B113" s="90"/>
      <c r="C113" s="8">
        <v>90019</v>
      </c>
      <c r="D113" s="15"/>
      <c r="E113" s="19" t="s">
        <v>122</v>
      </c>
      <c r="F113" s="28"/>
      <c r="G113" s="28">
        <v>40548</v>
      </c>
      <c r="H113" s="40">
        <v>29071.18</v>
      </c>
      <c r="I113" s="43">
        <v>31379</v>
      </c>
      <c r="J113" s="43">
        <v>12000</v>
      </c>
      <c r="K113" s="47" t="e">
        <f>#REF!+#REF!</f>
        <v>#REF!</v>
      </c>
      <c r="L113" s="43"/>
      <c r="M113" s="73"/>
    </row>
    <row r="114" spans="1:13" ht="27" customHeight="1">
      <c r="A114" s="89">
        <v>18</v>
      </c>
      <c r="B114" s="90">
        <v>921</v>
      </c>
      <c r="C114" s="5"/>
      <c r="D114" s="15"/>
      <c r="E114" s="20" t="s">
        <v>123</v>
      </c>
      <c r="F114" s="28">
        <v>1000</v>
      </c>
      <c r="G114" s="28">
        <v>294986</v>
      </c>
      <c r="H114" s="36">
        <v>27404.8</v>
      </c>
      <c r="I114" s="28">
        <f>I115+I117</f>
        <v>294986</v>
      </c>
      <c r="J114" s="28">
        <f>J115+J117</f>
        <v>796577</v>
      </c>
      <c r="K114" s="28">
        <f>K115+K117</f>
        <v>1000</v>
      </c>
      <c r="L114" s="28">
        <f>L115+L117</f>
        <v>795577</v>
      </c>
      <c r="M114" s="73"/>
    </row>
    <row r="115" spans="1:13" ht="21" hidden="1">
      <c r="A115" s="89"/>
      <c r="B115" s="90"/>
      <c r="C115" s="90">
        <v>92109</v>
      </c>
      <c r="D115" s="16"/>
      <c r="E115" s="20" t="s">
        <v>124</v>
      </c>
      <c r="F115" s="28">
        <v>1000</v>
      </c>
      <c r="G115" s="28">
        <v>1000</v>
      </c>
      <c r="H115" s="36">
        <v>665.82</v>
      </c>
      <c r="I115" s="28">
        <v>1000</v>
      </c>
      <c r="J115" s="28">
        <v>1000</v>
      </c>
      <c r="K115" s="28">
        <v>1000</v>
      </c>
      <c r="L115" s="28"/>
      <c r="M115" s="73">
        <f>J115/F115*100</f>
        <v>100</v>
      </c>
    </row>
    <row r="116" spans="1:13" ht="15.75" customHeight="1">
      <c r="A116" s="89"/>
      <c r="B116" s="90"/>
      <c r="C116" s="90"/>
      <c r="D116" s="15" t="s">
        <v>23</v>
      </c>
      <c r="E116" s="19" t="s">
        <v>24</v>
      </c>
      <c r="F116" s="29">
        <v>1000</v>
      </c>
      <c r="G116" s="29">
        <v>1000</v>
      </c>
      <c r="H116" s="37">
        <v>665.82</v>
      </c>
      <c r="I116" s="29">
        <v>1000</v>
      </c>
      <c r="J116" s="27">
        <v>1000</v>
      </c>
      <c r="K116" s="29">
        <v>1000</v>
      </c>
      <c r="L116" s="29"/>
      <c r="M116" s="73">
        <f>J116/F116*100</f>
        <v>100</v>
      </c>
    </row>
    <row r="117" spans="1:13" ht="21" hidden="1">
      <c r="A117" s="89"/>
      <c r="B117" s="90"/>
      <c r="C117" s="90">
        <v>92120</v>
      </c>
      <c r="D117" s="15"/>
      <c r="E117" s="20" t="s">
        <v>125</v>
      </c>
      <c r="F117" s="28"/>
      <c r="G117" s="28">
        <v>293986</v>
      </c>
      <c r="H117" s="40">
        <v>26738.98</v>
      </c>
      <c r="I117" s="43">
        <v>293986</v>
      </c>
      <c r="J117" s="43">
        <f>J118</f>
        <v>795577</v>
      </c>
      <c r="K117" s="43"/>
      <c r="L117" s="43">
        <f>L118</f>
        <v>795577</v>
      </c>
      <c r="M117" s="73"/>
    </row>
    <row r="118" spans="1:13" ht="89.25" customHeight="1">
      <c r="A118" s="89"/>
      <c r="B118" s="90"/>
      <c r="C118" s="90"/>
      <c r="D118" s="15" t="s">
        <v>149</v>
      </c>
      <c r="E118" s="19" t="s">
        <v>150</v>
      </c>
      <c r="F118" s="29"/>
      <c r="G118" s="29">
        <v>293986</v>
      </c>
      <c r="H118" s="37">
        <v>26738.98</v>
      </c>
      <c r="I118" s="29">
        <v>293986</v>
      </c>
      <c r="J118" s="26">
        <f>K118+L118</f>
        <v>795577</v>
      </c>
      <c r="K118" s="29"/>
      <c r="L118" s="29">
        <v>795577</v>
      </c>
      <c r="M118" s="73"/>
    </row>
    <row r="119" spans="1:13" ht="54" customHeight="1">
      <c r="A119" s="89">
        <v>19</v>
      </c>
      <c r="B119" s="90">
        <v>925</v>
      </c>
      <c r="C119" s="5"/>
      <c r="D119" s="15"/>
      <c r="E119" s="20" t="s">
        <v>126</v>
      </c>
      <c r="F119" s="28"/>
      <c r="G119" s="28"/>
      <c r="H119" s="40"/>
      <c r="I119" s="43"/>
      <c r="J119" s="26">
        <v>1000</v>
      </c>
      <c r="K119" s="26">
        <v>1000</v>
      </c>
      <c r="L119" s="26"/>
      <c r="M119" s="73"/>
    </row>
    <row r="120" spans="1:13" ht="14.25" hidden="1">
      <c r="A120" s="89"/>
      <c r="B120" s="90"/>
      <c r="C120" s="90">
        <v>92503</v>
      </c>
      <c r="D120" s="15"/>
      <c r="E120" s="20" t="s">
        <v>127</v>
      </c>
      <c r="F120" s="28"/>
      <c r="G120" s="28"/>
      <c r="H120" s="40"/>
      <c r="I120" s="43"/>
      <c r="J120" s="26">
        <v>1000</v>
      </c>
      <c r="K120" s="26">
        <v>1000</v>
      </c>
      <c r="L120" s="26"/>
      <c r="M120" s="73"/>
    </row>
    <row r="121" spans="1:13" ht="40.5" customHeight="1">
      <c r="A121" s="104"/>
      <c r="B121" s="105"/>
      <c r="C121" s="90"/>
      <c r="D121" s="15" t="s">
        <v>110</v>
      </c>
      <c r="E121" s="19" t="s">
        <v>119</v>
      </c>
      <c r="F121" s="29"/>
      <c r="G121" s="29"/>
      <c r="H121" s="37"/>
      <c r="I121" s="29"/>
      <c r="J121" s="26">
        <v>1000</v>
      </c>
      <c r="K121" s="29">
        <v>1000</v>
      </c>
      <c r="L121" s="29"/>
      <c r="M121" s="73"/>
    </row>
    <row r="122" spans="1:13" ht="17.25" customHeight="1">
      <c r="A122" s="101">
        <v>20</v>
      </c>
      <c r="B122" s="95">
        <v>926</v>
      </c>
      <c r="C122" s="7"/>
      <c r="D122" s="15"/>
      <c r="E122" s="20" t="s">
        <v>128</v>
      </c>
      <c r="F122" s="28">
        <v>2500</v>
      </c>
      <c r="G122" s="28">
        <v>2500</v>
      </c>
      <c r="H122" s="36">
        <v>266.83</v>
      </c>
      <c r="I122" s="28">
        <v>267</v>
      </c>
      <c r="J122" s="28">
        <f>J123</f>
        <v>1000</v>
      </c>
      <c r="K122" s="28">
        <f>K123</f>
        <v>1000</v>
      </c>
      <c r="L122" s="28"/>
      <c r="M122" s="73">
        <f>J122/F122*100</f>
        <v>40</v>
      </c>
    </row>
    <row r="123" spans="1:13" ht="14.25" customHeight="1" hidden="1">
      <c r="A123" s="101"/>
      <c r="B123" s="90"/>
      <c r="C123" s="90">
        <v>92695</v>
      </c>
      <c r="D123" s="15"/>
      <c r="E123" s="20" t="s">
        <v>18</v>
      </c>
      <c r="F123" s="28">
        <v>2500</v>
      </c>
      <c r="G123" s="28">
        <v>2500</v>
      </c>
      <c r="H123" s="36">
        <v>266.83</v>
      </c>
      <c r="I123" s="28">
        <v>267</v>
      </c>
      <c r="J123" s="28">
        <f>SUM(J124:J125)</f>
        <v>1000</v>
      </c>
      <c r="K123" s="28">
        <f>SUM(K124:K125)</f>
        <v>1000</v>
      </c>
      <c r="L123" s="28"/>
      <c r="M123" s="73">
        <f>J123/F123*100</f>
        <v>40</v>
      </c>
    </row>
    <row r="124" spans="1:13" ht="15.75" customHeight="1">
      <c r="A124" s="101"/>
      <c r="B124" s="90"/>
      <c r="C124" s="90"/>
      <c r="D124" s="15" t="s">
        <v>23</v>
      </c>
      <c r="E124" s="19" t="s">
        <v>24</v>
      </c>
      <c r="F124" s="29"/>
      <c r="G124" s="29"/>
      <c r="H124" s="37">
        <v>266.83</v>
      </c>
      <c r="I124" s="29">
        <v>267</v>
      </c>
      <c r="J124" s="26">
        <f>K124+L124</f>
        <v>1000</v>
      </c>
      <c r="K124" s="29">
        <v>1000</v>
      </c>
      <c r="L124" s="29"/>
      <c r="M124" s="73"/>
    </row>
    <row r="125" spans="1:13" ht="14.25" customHeight="1">
      <c r="A125" s="102"/>
      <c r="B125" s="103"/>
      <c r="C125" s="94"/>
      <c r="D125" s="50" t="s">
        <v>15</v>
      </c>
      <c r="E125" s="51" t="s">
        <v>16</v>
      </c>
      <c r="F125" s="52">
        <v>2500</v>
      </c>
      <c r="G125" s="52">
        <v>2500</v>
      </c>
      <c r="H125" s="53"/>
      <c r="I125" s="52"/>
      <c r="J125" s="54"/>
      <c r="K125" s="52"/>
      <c r="L125" s="52"/>
      <c r="M125" s="80"/>
    </row>
    <row r="126" spans="1:13" ht="15.75" customHeight="1">
      <c r="A126" s="3"/>
      <c r="B126" s="4"/>
      <c r="C126" s="4"/>
      <c r="D126" s="55"/>
      <c r="E126" s="56" t="s">
        <v>129</v>
      </c>
      <c r="F126" s="57">
        <f aca="true" t="shared" si="12" ref="F126:L126">F6+F12+F15+F21+F24+F33+F36+F46+F50+F53+F56+F79+F83+F90+F93+F105+F108+F114+F119+F122</f>
        <v>9721269</v>
      </c>
      <c r="G126" s="57">
        <f t="shared" si="12"/>
        <v>10462816.35</v>
      </c>
      <c r="H126" s="57">
        <f t="shared" si="12"/>
        <v>7703313.34</v>
      </c>
      <c r="I126" s="57">
        <f t="shared" si="12"/>
        <v>6219093</v>
      </c>
      <c r="J126" s="57">
        <f t="shared" si="12"/>
        <v>18948099</v>
      </c>
      <c r="K126" s="57">
        <f t="shared" si="12"/>
        <v>11269058</v>
      </c>
      <c r="L126" s="57">
        <f t="shared" si="12"/>
        <v>7679041</v>
      </c>
      <c r="M126" s="81">
        <f>J126/F126*100</f>
        <v>194.91384303839345</v>
      </c>
    </row>
    <row r="127" spans="1:13" ht="25.5" customHeight="1" thickBot="1">
      <c r="A127" s="58"/>
      <c r="B127" s="59"/>
      <c r="C127" s="59"/>
      <c r="D127" s="60"/>
      <c r="E127" s="61" t="s">
        <v>139</v>
      </c>
      <c r="F127" s="62"/>
      <c r="G127" s="62"/>
      <c r="H127" s="62"/>
      <c r="I127" s="62"/>
      <c r="J127" s="62"/>
      <c r="K127" s="62"/>
      <c r="L127" s="62"/>
      <c r="M127" s="63"/>
    </row>
    <row r="128" spans="1:13" ht="14.25" customHeight="1" thickTop="1">
      <c r="A128" s="58"/>
      <c r="B128" s="59"/>
      <c r="C128" s="59"/>
      <c r="D128" s="60"/>
      <c r="E128" s="115" t="s">
        <v>134</v>
      </c>
      <c r="F128" s="112" t="s">
        <v>135</v>
      </c>
      <c r="G128" s="110" t="s">
        <v>138</v>
      </c>
      <c r="H128" s="111"/>
      <c r="I128" s="62"/>
      <c r="J128" s="62"/>
      <c r="K128" s="62"/>
      <c r="L128" s="62"/>
      <c r="M128" s="63"/>
    </row>
    <row r="129" spans="5:8" ht="26.25" customHeight="1">
      <c r="E129" s="116"/>
      <c r="F129" s="113"/>
      <c r="G129" s="106" t="s">
        <v>136</v>
      </c>
      <c r="H129" s="108" t="s">
        <v>137</v>
      </c>
    </row>
    <row r="130" spans="5:8" ht="5.25" customHeight="1" hidden="1" thickBot="1">
      <c r="E130" s="117"/>
      <c r="F130" s="114"/>
      <c r="G130" s="107"/>
      <c r="H130" s="109"/>
    </row>
    <row r="131" spans="5:8" ht="15" thickBot="1">
      <c r="E131" s="77" t="s">
        <v>141</v>
      </c>
      <c r="F131" s="78">
        <v>7377073</v>
      </c>
      <c r="G131" s="68">
        <v>1486457</v>
      </c>
      <c r="H131" s="69">
        <v>5890616</v>
      </c>
    </row>
    <row r="132" spans="5:8" ht="36.75" customHeight="1" thickBot="1" thickTop="1">
      <c r="E132" s="76" t="s">
        <v>140</v>
      </c>
      <c r="F132" s="74">
        <v>1000450</v>
      </c>
      <c r="G132" s="65">
        <v>1000450</v>
      </c>
      <c r="H132" s="64"/>
    </row>
    <row r="133" spans="5:8" ht="36.75" customHeight="1" thickBot="1">
      <c r="E133" s="76" t="s">
        <v>145</v>
      </c>
      <c r="F133" s="74">
        <v>323600</v>
      </c>
      <c r="G133" s="65">
        <v>323600</v>
      </c>
      <c r="H133" s="64"/>
    </row>
    <row r="134" spans="5:8" ht="54" thickBot="1">
      <c r="E134" s="76" t="s">
        <v>146</v>
      </c>
      <c r="F134" s="74">
        <v>1329000</v>
      </c>
      <c r="G134" s="64"/>
      <c r="H134" s="65">
        <v>1329000</v>
      </c>
    </row>
    <row r="135" spans="5:8" ht="33" thickBot="1">
      <c r="E135" s="76" t="s">
        <v>147</v>
      </c>
      <c r="F135" s="74">
        <v>109407</v>
      </c>
      <c r="G135" s="65">
        <v>109407</v>
      </c>
      <c r="H135" s="64"/>
    </row>
    <row r="136" spans="5:8" ht="22.5" thickBot="1">
      <c r="E136" s="76" t="s">
        <v>148</v>
      </c>
      <c r="F136" s="74">
        <v>4561616</v>
      </c>
      <c r="G136" s="64"/>
      <c r="H136" s="65">
        <v>4561616</v>
      </c>
    </row>
    <row r="137" spans="5:8" ht="33" thickBot="1">
      <c r="E137" s="79" t="s">
        <v>142</v>
      </c>
      <c r="F137" s="75">
        <v>53000</v>
      </c>
      <c r="G137" s="67">
        <v>53000</v>
      </c>
      <c r="H137" s="66"/>
    </row>
    <row r="138" ht="15" thickTop="1"/>
  </sheetData>
  <sheetProtection/>
  <mergeCells count="85">
    <mergeCell ref="G129:G130"/>
    <mergeCell ref="H129:H130"/>
    <mergeCell ref="G128:H128"/>
    <mergeCell ref="F128:F130"/>
    <mergeCell ref="E128:E130"/>
    <mergeCell ref="C94:C97"/>
    <mergeCell ref="C99:C101"/>
    <mergeCell ref="A122:A125"/>
    <mergeCell ref="B122:B125"/>
    <mergeCell ref="C123:C125"/>
    <mergeCell ref="A114:A118"/>
    <mergeCell ref="B114:B118"/>
    <mergeCell ref="C115:C116"/>
    <mergeCell ref="C117:C118"/>
    <mergeCell ref="A119:A121"/>
    <mergeCell ref="B119:B121"/>
    <mergeCell ref="C120:C121"/>
    <mergeCell ref="A105:A107"/>
    <mergeCell ref="B105:B107"/>
    <mergeCell ref="C106:C107"/>
    <mergeCell ref="A108:A113"/>
    <mergeCell ref="B108:B113"/>
    <mergeCell ref="C109:C111"/>
    <mergeCell ref="A93:A104"/>
    <mergeCell ref="A83:A89"/>
    <mergeCell ref="B83:B89"/>
    <mergeCell ref="C84:C88"/>
    <mergeCell ref="A90:A92"/>
    <mergeCell ref="B90:B92"/>
    <mergeCell ref="C91:C92"/>
    <mergeCell ref="B93:B104"/>
    <mergeCell ref="A79:A82"/>
    <mergeCell ref="B79:B82"/>
    <mergeCell ref="C80:C81"/>
    <mergeCell ref="A53:A55"/>
    <mergeCell ref="B53:B55"/>
    <mergeCell ref="C54:C55"/>
    <mergeCell ref="A56:A78"/>
    <mergeCell ref="B56:B78"/>
    <mergeCell ref="C61:C69"/>
    <mergeCell ref="C70:C75"/>
    <mergeCell ref="C76:C77"/>
    <mergeCell ref="A46:A49"/>
    <mergeCell ref="B46:B49"/>
    <mergeCell ref="C47:C48"/>
    <mergeCell ref="A50:A52"/>
    <mergeCell ref="B50:B52"/>
    <mergeCell ref="C57:C60"/>
    <mergeCell ref="A33:A35"/>
    <mergeCell ref="B33:B35"/>
    <mergeCell ref="C34:C35"/>
    <mergeCell ref="C51:C52"/>
    <mergeCell ref="A36:A43"/>
    <mergeCell ref="B36:B43"/>
    <mergeCell ref="C38:C41"/>
    <mergeCell ref="C10:C11"/>
    <mergeCell ref="A12:A14"/>
    <mergeCell ref="C7:C9"/>
    <mergeCell ref="A21:A23"/>
    <mergeCell ref="B21:B23"/>
    <mergeCell ref="A24:A32"/>
    <mergeCell ref="B24:B32"/>
    <mergeCell ref="C25:C28"/>
    <mergeCell ref="C29:C32"/>
    <mergeCell ref="C22:C23"/>
    <mergeCell ref="C3:C4"/>
    <mergeCell ref="D3:D4"/>
    <mergeCell ref="E3:E4"/>
    <mergeCell ref="G3:G4"/>
    <mergeCell ref="H3:H4"/>
    <mergeCell ref="A15:A20"/>
    <mergeCell ref="B15:B20"/>
    <mergeCell ref="C16:C19"/>
    <mergeCell ref="A6:A11"/>
    <mergeCell ref="B6:B11"/>
    <mergeCell ref="A2:M2"/>
    <mergeCell ref="A1:M1"/>
    <mergeCell ref="M3:M4"/>
    <mergeCell ref="F3:F4"/>
    <mergeCell ref="B12:B14"/>
    <mergeCell ref="C13:C14"/>
    <mergeCell ref="I3:I4"/>
    <mergeCell ref="J3:L3"/>
    <mergeCell ref="A3:A4"/>
    <mergeCell ref="B3:B4"/>
  </mergeCells>
  <printOptions/>
  <pageMargins left="0.7086614173228347" right="0.7086614173228347" top="0.83" bottom="0.4724409448818898" header="0.4330708661417323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2011-02-25T09:51:36Z</cp:lastPrinted>
  <dcterms:created xsi:type="dcterms:W3CDTF">2010-11-07T18:09:52Z</dcterms:created>
  <dcterms:modified xsi:type="dcterms:W3CDTF">2011-02-25T09:52:19Z</dcterms:modified>
  <cp:category/>
  <cp:version/>
  <cp:contentType/>
  <cp:contentStatus/>
</cp:coreProperties>
</file>